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fieracapitalcorp-my.sharepoint.com/personal/gbellavance_fieracapital_com/Documents/Documents/IFRS17 Curves/2026-07-31/"/>
    </mc:Choice>
  </mc:AlternateContent>
  <xr:revisionPtr revIDLastSave="5" documentId="13_ncr:1_{0CCAFD4C-BFDD-4B75-A2B2-3014E43EEC4A}" xr6:coauthVersionLast="47" xr6:coauthVersionMax="47" xr10:uidLastSave="{FE101BF2-366D-44CB-86CD-90580A170082}"/>
  <bookViews>
    <workbookView xWindow="360" yWindow="360" windowWidth="28770" windowHeight="15090" xr2:uid="{45B88A97-B597-4A5D-83DC-FBB2EA2FF2DD}"/>
  </bookViews>
  <sheets>
    <sheet name="Introduction" sheetId="4" r:id="rId1"/>
    <sheet name="Courbe_Référence_Liquide" sheetId="1" r:id="rId2"/>
    <sheet name="Courbe_Référence_Illiquide" sheetId="2" r:id="rId3"/>
    <sheet name="Courbes_Marché" sheetId="3" r:id="rId4"/>
    <sheet name="Construction_Courbe_Réf_Liq" sheetId="5" r:id="rId5"/>
    <sheet name="Construction_Courbe_Réf_Illiq" sheetId="6" r:id="rId6"/>
    <sheet name="Liste_des_Titres_pour_Révision" sheetId="7" r:id="rId7"/>
  </sheets>
  <externalReferences>
    <externalReference r:id="rId8"/>
  </externalReferences>
  <definedNames>
    <definedName name="illiquid_ref_curve">Construction_Courbe_Réf_Illiq!$I$5:$I$104</definedName>
    <definedName name="interest_type">'[1]Illiquid Reference Curve'!$C$4</definedName>
    <definedName name="interest_type_IFRS17">'[1]IFRS 17 Discount Curve'!$C$4</definedName>
    <definedName name="interest_type_Liq">'[1]Liquid Reference Curve'!$C$4</definedName>
    <definedName name="liq_prem_add">'[1]Illiquid Reference Curve'!$C$9</definedName>
    <definedName name="liq_prem_add_IFRS17">'[1]IFRS 17 Discount Curve'!$C$9</definedName>
    <definedName name="liq_prem_add_Liq">'[1]Liquid Reference Curve'!$C$9</definedName>
    <definedName name="liq_prem_ult">'[1]Illiquid Reference Curve'!$C$10</definedName>
    <definedName name="liq_prem_ult_IFRS17">'[1]IFRS 17 Discount Curve'!$C$10</definedName>
    <definedName name="liq_prem_ult_Liq">'[1]Liquid Reference Curve'!$C$10</definedName>
    <definedName name="liq_spread_ratio">'[1]Illiquid Reference Curve'!$C$8</definedName>
    <definedName name="liq_spread_ratio_IFRS17">'[1]IFRS 17 Discount Curve'!$C$8</definedName>
    <definedName name="liq_spread_ratio_Liq">'[1]Liquid Reference Curve'!$C$8</definedName>
    <definedName name="liquid_ref_curve">Construction_Courbe_Réf_Liq!$I$5:$I$104</definedName>
    <definedName name="market_curves">Courbes_Marché!$A$2:$E$31</definedName>
    <definedName name="obs_period">'[1]Illiquid Reference Curve'!$C$5</definedName>
    <definedName name="obs_period_IFRS17">'[1]IFRS 17 Discount Curve'!$C$5</definedName>
    <definedName name="obs_period_Liq">'[1]Liquid Reference Curve'!$C$5</definedName>
    <definedName name="par_input">'[1]Illiquid Reference Curve'!$B$17:$C$30</definedName>
    <definedName name="par_input_IFRS17">'[1]IFRS 17 Discount Curve'!$B$17:$C$30</definedName>
    <definedName name="par_input_Liq">'[1]Liquid Reference Curve'!$B$17:$C$30</definedName>
    <definedName name="spread_input">'[1]Illiquid Reference Curve'!$E$18:$F$30</definedName>
    <definedName name="spread_input_IFRS17">'[1]IFRS 17 Discount Curve'!$E$18:$F$30</definedName>
    <definedName name="spread_input_Liq">'[1]Liquid Reference Curve'!$E$18:$F$30</definedName>
    <definedName name="ult_rate">'[1]Illiquid Reference Curve'!$C$6</definedName>
    <definedName name="ult_rate_IFRS17">'[1]IFRS 17 Discount Curve'!$C$6</definedName>
    <definedName name="ult_rate_Liq">'[1]Liquid Reference Curve'!$C$6</definedName>
    <definedName name="ult_rate_year">'[1]Illiquid Reference Curve'!$C$7</definedName>
    <definedName name="ult_rate_year_IFRS17">'[1]IFRS 17 Discount Curve'!$C$7</definedName>
    <definedName name="ult_rate_year_Liq">'[1]Liquid Reference Curve'!$C$7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3" l="1"/>
  <c r="B2" i="6"/>
  <c r="B2" i="5"/>
  <c r="E1" i="2"/>
  <c r="S34" i="6" l="1"/>
  <c r="S33" i="6"/>
  <c r="S32" i="6"/>
  <c r="S31" i="6"/>
  <c r="S30" i="6"/>
  <c r="S29" i="6"/>
  <c r="S28" i="6"/>
  <c r="S27" i="6"/>
  <c r="S26" i="6"/>
  <c r="S25" i="6"/>
  <c r="S24" i="6"/>
  <c r="S23" i="6"/>
  <c r="S22" i="6"/>
  <c r="S21" i="6"/>
  <c r="S20" i="6"/>
  <c r="S19" i="6"/>
  <c r="S18" i="6"/>
  <c r="S17" i="6"/>
  <c r="S16" i="6"/>
  <c r="S15" i="6"/>
  <c r="S14" i="6"/>
  <c r="S13" i="6"/>
  <c r="S12" i="6"/>
  <c r="S11" i="6"/>
  <c r="S10" i="6"/>
  <c r="S9" i="6"/>
  <c r="S8" i="6"/>
  <c r="S7" i="6"/>
  <c r="S6" i="6"/>
  <c r="S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D35" i="6" l="1"/>
  <c r="D36" i="6" s="1"/>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V5" i="6"/>
  <c r="M5" i="6"/>
  <c r="P5" i="6" s="1"/>
  <c r="D35" i="5"/>
  <c r="D36" i="5" s="1"/>
  <c r="D37" i="5" s="1"/>
  <c r="D38" i="5" s="1"/>
  <c r="D39" i="5" s="1"/>
  <c r="D40" i="5" s="1"/>
  <c r="D41" i="5" s="1"/>
  <c r="D42" i="5" s="1"/>
  <c r="D43" i="5" s="1"/>
  <c r="D44" i="5" s="1"/>
  <c r="D45" i="5" s="1"/>
  <c r="D46" i="5" s="1"/>
  <c r="D47" i="5" s="1"/>
  <c r="D48" i="5" s="1"/>
  <c r="D49" i="5" s="1"/>
  <c r="D50" i="5" s="1"/>
  <c r="D51" i="5" s="1"/>
  <c r="D52" i="5" s="1"/>
  <c r="D53" i="5" s="1"/>
  <c r="D54" i="5" s="1"/>
  <c r="D55" i="5" s="1"/>
  <c r="D56" i="5" s="1"/>
  <c r="D57" i="5" s="1"/>
  <c r="D58" i="5" s="1"/>
  <c r="D59" i="5" s="1"/>
  <c r="D60" i="5" s="1"/>
  <c r="D61" i="5" s="1"/>
  <c r="D62" i="5" s="1"/>
  <c r="D63" i="5" s="1"/>
  <c r="D64" i="5" s="1"/>
  <c r="D65" i="5" s="1"/>
  <c r="D66" i="5" s="1"/>
  <c r="D67" i="5" s="1"/>
  <c r="D68" i="5" s="1"/>
  <c r="D69" i="5" s="1"/>
  <c r="D70" i="5" s="1"/>
  <c r="D71" i="5" s="1"/>
  <c r="D72" i="5" s="1"/>
  <c r="D73" i="5" s="1"/>
  <c r="D74" i="5" s="1"/>
  <c r="H74" i="5" s="1"/>
  <c r="M5" i="5"/>
  <c r="P5" i="5" s="1"/>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V5" i="5" s="1"/>
  <c r="T5" i="5" s="1"/>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N5" i="6" l="1"/>
  <c r="O6" i="6" s="1"/>
  <c r="P6" i="6" s="1"/>
  <c r="E5" i="6"/>
  <c r="N5" i="5"/>
  <c r="O6" i="5" s="1"/>
  <c r="P6" i="5" s="1"/>
  <c r="E5" i="5"/>
  <c r="W5" i="6"/>
  <c r="F5" i="6" s="1"/>
  <c r="T5" i="6"/>
  <c r="D37" i="6"/>
  <c r="D75" i="5"/>
  <c r="H75" i="5" s="1"/>
  <c r="E74" i="5"/>
  <c r="I74" i="5" s="1"/>
  <c r="U6" i="5"/>
  <c r="V6" i="5" s="1"/>
  <c r="W5" i="5"/>
  <c r="N6" i="6" l="1"/>
  <c r="O7" i="6" s="1"/>
  <c r="P7" i="6" s="1"/>
  <c r="E6" i="6"/>
  <c r="N6" i="5"/>
  <c r="O7" i="5" s="1"/>
  <c r="P7" i="5" s="1"/>
  <c r="E6" i="5"/>
  <c r="F5" i="5"/>
  <c r="H5" i="5" s="1"/>
  <c r="I5" i="5" s="1"/>
  <c r="H5" i="6"/>
  <c r="I5" i="6" s="1"/>
  <c r="U6" i="6"/>
  <c r="V6" i="6" s="1"/>
  <c r="D38" i="6"/>
  <c r="D76" i="5"/>
  <c r="H76" i="5" s="1"/>
  <c r="E75" i="5"/>
  <c r="I75" i="5" s="1"/>
  <c r="T6" i="5"/>
  <c r="U7" i="5" s="1"/>
  <c r="V7" i="5" s="1"/>
  <c r="W6" i="5"/>
  <c r="N7" i="6" l="1"/>
  <c r="O8" i="6" s="1"/>
  <c r="P8" i="6" s="1"/>
  <c r="E7" i="6"/>
  <c r="N7" i="5"/>
  <c r="O8" i="5" s="1"/>
  <c r="P8" i="5" s="1"/>
  <c r="E7" i="5"/>
  <c r="J5" i="6"/>
  <c r="J5" i="5"/>
  <c r="J75" i="5"/>
  <c r="F6" i="5"/>
  <c r="H6" i="5" s="1"/>
  <c r="I6" i="5" s="1"/>
  <c r="D39" i="6"/>
  <c r="W6" i="6"/>
  <c r="F6" i="6" s="1"/>
  <c r="T6" i="6"/>
  <c r="D77" i="5"/>
  <c r="H77" i="5" s="1"/>
  <c r="E76" i="5"/>
  <c r="I76" i="5" s="1"/>
  <c r="T7" i="5"/>
  <c r="U8" i="5" s="1"/>
  <c r="V8" i="5" s="1"/>
  <c r="W7" i="5"/>
  <c r="N8" i="5" l="1"/>
  <c r="O9" i="5" s="1"/>
  <c r="P9" i="5" s="1"/>
  <c r="E8" i="5"/>
  <c r="N8" i="6"/>
  <c r="O9" i="6" s="1"/>
  <c r="P9" i="6" s="1"/>
  <c r="E8" i="6"/>
  <c r="J76" i="5"/>
  <c r="J6" i="5"/>
  <c r="F7" i="5"/>
  <c r="H7" i="5" s="1"/>
  <c r="I7" i="5" s="1"/>
  <c r="H6" i="6"/>
  <c r="I6" i="6" s="1"/>
  <c r="U7" i="6"/>
  <c r="V7" i="6" s="1"/>
  <c r="D40" i="6"/>
  <c r="D78" i="5"/>
  <c r="H78" i="5" s="1"/>
  <c r="E77" i="5"/>
  <c r="I77" i="5" s="1"/>
  <c r="T8" i="5"/>
  <c r="U9" i="5" s="1"/>
  <c r="V9" i="5" s="1"/>
  <c r="W8" i="5"/>
  <c r="N9" i="6" l="1"/>
  <c r="O10" i="6" s="1"/>
  <c r="P10" i="6" s="1"/>
  <c r="E9" i="6"/>
  <c r="N9" i="5"/>
  <c r="O10" i="5" s="1"/>
  <c r="P10" i="5" s="1"/>
  <c r="E9" i="5"/>
  <c r="J6" i="6"/>
  <c r="J7" i="5"/>
  <c r="J77" i="5"/>
  <c r="F8" i="5"/>
  <c r="H8" i="5" s="1"/>
  <c r="I8" i="5" s="1"/>
  <c r="W7" i="6"/>
  <c r="F7" i="6" s="1"/>
  <c r="T7" i="6"/>
  <c r="D41" i="6"/>
  <c r="D79" i="5"/>
  <c r="H79" i="5" s="1"/>
  <c r="E78" i="5"/>
  <c r="I78" i="5" s="1"/>
  <c r="T9" i="5"/>
  <c r="U10" i="5" s="1"/>
  <c r="V10" i="5" s="1"/>
  <c r="W9" i="5"/>
  <c r="N10" i="6" l="1"/>
  <c r="O11" i="6" s="1"/>
  <c r="P11" i="6" s="1"/>
  <c r="E10" i="6"/>
  <c r="N10" i="5"/>
  <c r="O11" i="5" s="1"/>
  <c r="P11" i="5" s="1"/>
  <c r="E10" i="5"/>
  <c r="J8" i="5"/>
  <c r="J78" i="5"/>
  <c r="F9" i="5"/>
  <c r="H9" i="5" s="1"/>
  <c r="I9" i="5" s="1"/>
  <c r="H7" i="6"/>
  <c r="I7" i="6" s="1"/>
  <c r="U8" i="6"/>
  <c r="V8" i="6" s="1"/>
  <c r="D42" i="6"/>
  <c r="D80" i="5"/>
  <c r="H80" i="5" s="1"/>
  <c r="E79" i="5"/>
  <c r="I79" i="5" s="1"/>
  <c r="T10" i="5"/>
  <c r="U11" i="5" s="1"/>
  <c r="V11" i="5" s="1"/>
  <c r="W10" i="5"/>
  <c r="N11" i="6" l="1"/>
  <c r="O12" i="6" s="1"/>
  <c r="P12" i="6" s="1"/>
  <c r="E11" i="6"/>
  <c r="N11" i="5"/>
  <c r="O12" i="5" s="1"/>
  <c r="P12" i="5" s="1"/>
  <c r="E11" i="5"/>
  <c r="J7" i="6"/>
  <c r="J79" i="5"/>
  <c r="J9" i="5"/>
  <c r="F10" i="5"/>
  <c r="H10" i="5" s="1"/>
  <c r="I10" i="5" s="1"/>
  <c r="D43" i="6"/>
  <c r="W8" i="6"/>
  <c r="F8" i="6" s="1"/>
  <c r="T8" i="6"/>
  <c r="D81" i="5"/>
  <c r="H81" i="5" s="1"/>
  <c r="E80" i="5"/>
  <c r="I80" i="5" s="1"/>
  <c r="T11" i="5"/>
  <c r="U12" i="5" s="1"/>
  <c r="V12" i="5" s="1"/>
  <c r="W11" i="5"/>
  <c r="N12" i="5" l="1"/>
  <c r="O13" i="5" s="1"/>
  <c r="P13" i="5" s="1"/>
  <c r="E12" i="5"/>
  <c r="N12" i="6"/>
  <c r="O13" i="6" s="1"/>
  <c r="P13" i="6" s="1"/>
  <c r="E12" i="6"/>
  <c r="J10" i="5"/>
  <c r="J80" i="5"/>
  <c r="F11" i="5"/>
  <c r="H11" i="5" s="1"/>
  <c r="I11" i="5" s="1"/>
  <c r="H8" i="6"/>
  <c r="I8" i="6" s="1"/>
  <c r="U9" i="6"/>
  <c r="V9" i="6" s="1"/>
  <c r="D44" i="6"/>
  <c r="D82" i="5"/>
  <c r="H82" i="5" s="1"/>
  <c r="E81" i="5"/>
  <c r="I81" i="5" s="1"/>
  <c r="T12" i="5"/>
  <c r="U13" i="5" s="1"/>
  <c r="V13" i="5" s="1"/>
  <c r="W12" i="5"/>
  <c r="N13" i="5" l="1"/>
  <c r="O14" i="5" s="1"/>
  <c r="P14" i="5" s="1"/>
  <c r="E13" i="5"/>
  <c r="N13" i="6"/>
  <c r="O14" i="6" s="1"/>
  <c r="P14" i="6" s="1"/>
  <c r="E13" i="6"/>
  <c r="J8" i="6"/>
  <c r="J81" i="5"/>
  <c r="J11" i="5"/>
  <c r="F12" i="5"/>
  <c r="H12" i="5" s="1"/>
  <c r="I12" i="5" s="1"/>
  <c r="T9" i="6"/>
  <c r="W9" i="6"/>
  <c r="D45" i="6"/>
  <c r="D83" i="5"/>
  <c r="H83" i="5" s="1"/>
  <c r="E82" i="5"/>
  <c r="I82" i="5" s="1"/>
  <c r="T13" i="5"/>
  <c r="U14" i="5" s="1"/>
  <c r="V14" i="5" s="1"/>
  <c r="W13" i="5"/>
  <c r="N14" i="6" l="1"/>
  <c r="O15" i="6" s="1"/>
  <c r="P15" i="6" s="1"/>
  <c r="E14" i="6"/>
  <c r="N14" i="5"/>
  <c r="O15" i="5" s="1"/>
  <c r="P15" i="5" s="1"/>
  <c r="E14" i="5"/>
  <c r="J12" i="5"/>
  <c r="J82" i="5"/>
  <c r="F13" i="5"/>
  <c r="H13" i="5" s="1"/>
  <c r="I13" i="5" s="1"/>
  <c r="F9" i="6"/>
  <c r="H9" i="6" s="1"/>
  <c r="I9" i="6" s="1"/>
  <c r="D46" i="6"/>
  <c r="U10" i="6"/>
  <c r="V10" i="6" s="1"/>
  <c r="D84" i="5"/>
  <c r="H84" i="5" s="1"/>
  <c r="E83" i="5"/>
  <c r="I83" i="5" s="1"/>
  <c r="T14" i="5"/>
  <c r="U15" i="5" s="1"/>
  <c r="V15" i="5" s="1"/>
  <c r="W14" i="5"/>
  <c r="N15" i="5" l="1"/>
  <c r="O16" i="5" s="1"/>
  <c r="P16" i="5" s="1"/>
  <c r="E15" i="5"/>
  <c r="N15" i="6"/>
  <c r="O16" i="6" s="1"/>
  <c r="P16" i="6" s="1"/>
  <c r="E15" i="6"/>
  <c r="J9" i="6"/>
  <c r="J13" i="5"/>
  <c r="J83" i="5"/>
  <c r="F14" i="5"/>
  <c r="H14" i="5" s="1"/>
  <c r="I14" i="5" s="1"/>
  <c r="T10" i="6"/>
  <c r="U11" i="6" s="1"/>
  <c r="V11" i="6" s="1"/>
  <c r="W10" i="6"/>
  <c r="D47" i="6"/>
  <c r="D85" i="5"/>
  <c r="H85" i="5" s="1"/>
  <c r="E84" i="5"/>
  <c r="I84" i="5" s="1"/>
  <c r="T15" i="5"/>
  <c r="U16" i="5" s="1"/>
  <c r="V16" i="5" s="1"/>
  <c r="W15" i="5"/>
  <c r="N16" i="6" l="1"/>
  <c r="O17" i="6" s="1"/>
  <c r="P17" i="6" s="1"/>
  <c r="E16" i="6"/>
  <c r="N16" i="5"/>
  <c r="O17" i="5" s="1"/>
  <c r="P17" i="5" s="1"/>
  <c r="E16" i="5"/>
  <c r="J14" i="5"/>
  <c r="J84" i="5"/>
  <c r="F15" i="5"/>
  <c r="H15" i="5" s="1"/>
  <c r="I15" i="5" s="1"/>
  <c r="F10" i="6"/>
  <c r="H10" i="6" s="1"/>
  <c r="I10" i="6" s="1"/>
  <c r="D48" i="6"/>
  <c r="W11" i="6"/>
  <c r="T11" i="6"/>
  <c r="U12" i="6" s="1"/>
  <c r="V12" i="6" s="1"/>
  <c r="D86" i="5"/>
  <c r="H86" i="5" s="1"/>
  <c r="E85" i="5"/>
  <c r="I85" i="5" s="1"/>
  <c r="T16" i="5"/>
  <c r="U17" i="5" s="1"/>
  <c r="V17" i="5" s="1"/>
  <c r="W16" i="5"/>
  <c r="N17" i="5" l="1"/>
  <c r="O18" i="5" s="1"/>
  <c r="P18" i="5" s="1"/>
  <c r="E17" i="5"/>
  <c r="N17" i="6"/>
  <c r="O18" i="6" s="1"/>
  <c r="P18" i="6" s="1"/>
  <c r="E17" i="6"/>
  <c r="J10" i="6"/>
  <c r="J15" i="5"/>
  <c r="J85" i="5"/>
  <c r="F16" i="5"/>
  <c r="H16" i="5" s="1"/>
  <c r="I16" i="5" s="1"/>
  <c r="F11" i="6"/>
  <c r="H11" i="6" s="1"/>
  <c r="I11" i="6" s="1"/>
  <c r="W12" i="6"/>
  <c r="T12" i="6"/>
  <c r="U13" i="6" s="1"/>
  <c r="V13" i="6" s="1"/>
  <c r="D49" i="6"/>
  <c r="D87" i="5"/>
  <c r="H87" i="5" s="1"/>
  <c r="E86" i="5"/>
  <c r="I86" i="5" s="1"/>
  <c r="T17" i="5"/>
  <c r="U18" i="5" s="1"/>
  <c r="V18" i="5" s="1"/>
  <c r="W17" i="5"/>
  <c r="N18" i="6" l="1"/>
  <c r="O19" i="6" s="1"/>
  <c r="P19" i="6" s="1"/>
  <c r="E18" i="6"/>
  <c r="N18" i="5"/>
  <c r="O19" i="5" s="1"/>
  <c r="P19" i="5" s="1"/>
  <c r="E18" i="5"/>
  <c r="J11" i="6"/>
  <c r="J86" i="5"/>
  <c r="J16" i="5"/>
  <c r="F17" i="5"/>
  <c r="H17" i="5" s="1"/>
  <c r="I17" i="5" s="1"/>
  <c r="F12" i="6"/>
  <c r="H12" i="6" s="1"/>
  <c r="I12" i="6" s="1"/>
  <c r="D50" i="6"/>
  <c r="T13" i="6"/>
  <c r="U14" i="6" s="1"/>
  <c r="V14" i="6" s="1"/>
  <c r="W13" i="6"/>
  <c r="D88" i="5"/>
  <c r="H88" i="5" s="1"/>
  <c r="E87" i="5"/>
  <c r="I87" i="5" s="1"/>
  <c r="T18" i="5"/>
  <c r="U19" i="5" s="1"/>
  <c r="V19" i="5" s="1"/>
  <c r="W18" i="5"/>
  <c r="N19" i="5" l="1"/>
  <c r="O20" i="5" s="1"/>
  <c r="P20" i="5" s="1"/>
  <c r="E19" i="5"/>
  <c r="N19" i="6"/>
  <c r="O20" i="6" s="1"/>
  <c r="P20" i="6" s="1"/>
  <c r="E19" i="6"/>
  <c r="J12" i="6"/>
  <c r="J17" i="5"/>
  <c r="J87" i="5"/>
  <c r="F18" i="5"/>
  <c r="H18" i="5" s="1"/>
  <c r="I18" i="5" s="1"/>
  <c r="F13" i="6"/>
  <c r="H13" i="6" s="1"/>
  <c r="I13" i="6" s="1"/>
  <c r="D51" i="6"/>
  <c r="T14" i="6"/>
  <c r="U15" i="6" s="1"/>
  <c r="V15" i="6" s="1"/>
  <c r="W14" i="6"/>
  <c r="D89" i="5"/>
  <c r="H89" i="5" s="1"/>
  <c r="E88" i="5"/>
  <c r="I88" i="5" s="1"/>
  <c r="T19" i="5"/>
  <c r="U20" i="5" s="1"/>
  <c r="V20" i="5" s="1"/>
  <c r="W19" i="5"/>
  <c r="N20" i="6" l="1"/>
  <c r="O21" i="6" s="1"/>
  <c r="P21" i="6" s="1"/>
  <c r="E20" i="6"/>
  <c r="N20" i="5"/>
  <c r="O21" i="5" s="1"/>
  <c r="P21" i="5" s="1"/>
  <c r="E20" i="5"/>
  <c r="J13" i="6"/>
  <c r="J18" i="5"/>
  <c r="J88" i="5"/>
  <c r="F19" i="5"/>
  <c r="H19" i="5" s="1"/>
  <c r="I19" i="5" s="1"/>
  <c r="F14" i="6"/>
  <c r="H14" i="6" s="1"/>
  <c r="I14" i="6" s="1"/>
  <c r="T15" i="6"/>
  <c r="U16" i="6" s="1"/>
  <c r="V16" i="6" s="1"/>
  <c r="W15" i="6"/>
  <c r="D52" i="6"/>
  <c r="D90" i="5"/>
  <c r="H90" i="5" s="1"/>
  <c r="E89" i="5"/>
  <c r="I89" i="5" s="1"/>
  <c r="T20" i="5"/>
  <c r="U21" i="5" s="1"/>
  <c r="V21" i="5" s="1"/>
  <c r="W20" i="5"/>
  <c r="N21" i="5" l="1"/>
  <c r="O22" i="5" s="1"/>
  <c r="P22" i="5" s="1"/>
  <c r="E21" i="5"/>
  <c r="N21" i="6"/>
  <c r="O22" i="6" s="1"/>
  <c r="P22" i="6" s="1"/>
  <c r="E21" i="6"/>
  <c r="J14" i="6"/>
  <c r="J19" i="5"/>
  <c r="J89" i="5"/>
  <c r="F20" i="5"/>
  <c r="H20" i="5" s="1"/>
  <c r="I20" i="5" s="1"/>
  <c r="F15" i="6"/>
  <c r="H15" i="6" s="1"/>
  <c r="I15" i="6" s="1"/>
  <c r="D53" i="6"/>
  <c r="W16" i="6"/>
  <c r="T16" i="6"/>
  <c r="U17" i="6" s="1"/>
  <c r="V17" i="6" s="1"/>
  <c r="D91" i="5"/>
  <c r="H91" i="5" s="1"/>
  <c r="E90" i="5"/>
  <c r="I90" i="5" s="1"/>
  <c r="T21" i="5"/>
  <c r="U22" i="5" s="1"/>
  <c r="V22" i="5" s="1"/>
  <c r="W21" i="5"/>
  <c r="N22" i="6" l="1"/>
  <c r="O23" i="6" s="1"/>
  <c r="P23" i="6" s="1"/>
  <c r="E22" i="6"/>
  <c r="N22" i="5"/>
  <c r="O23" i="5" s="1"/>
  <c r="P23" i="5" s="1"/>
  <c r="E22" i="5"/>
  <c r="J15" i="6"/>
  <c r="J20" i="5"/>
  <c r="J90" i="5"/>
  <c r="F21" i="5"/>
  <c r="H21" i="5" s="1"/>
  <c r="I21" i="5" s="1"/>
  <c r="F16" i="6"/>
  <c r="H16" i="6" s="1"/>
  <c r="I16" i="6" s="1"/>
  <c r="W17" i="6"/>
  <c r="T17" i="6"/>
  <c r="U18" i="6" s="1"/>
  <c r="V18" i="6" s="1"/>
  <c r="D54" i="6"/>
  <c r="D92" i="5"/>
  <c r="H92" i="5" s="1"/>
  <c r="E91" i="5"/>
  <c r="I91" i="5" s="1"/>
  <c r="T22" i="5"/>
  <c r="U23" i="5" s="1"/>
  <c r="V23" i="5" s="1"/>
  <c r="W22" i="5"/>
  <c r="N23" i="5" l="1"/>
  <c r="O24" i="5" s="1"/>
  <c r="P24" i="5" s="1"/>
  <c r="E23" i="5"/>
  <c r="N23" i="6"/>
  <c r="O24" i="6" s="1"/>
  <c r="P24" i="6" s="1"/>
  <c r="E23" i="6"/>
  <c r="J16" i="6"/>
  <c r="J21" i="5"/>
  <c r="J91" i="5"/>
  <c r="F22" i="5"/>
  <c r="H22" i="5" s="1"/>
  <c r="I22" i="5" s="1"/>
  <c r="F17" i="6"/>
  <c r="H17" i="6" s="1"/>
  <c r="I17" i="6" s="1"/>
  <c r="W18" i="6"/>
  <c r="T18" i="6"/>
  <c r="U19" i="6" s="1"/>
  <c r="V19" i="6" s="1"/>
  <c r="D55" i="6"/>
  <c r="D93" i="5"/>
  <c r="H93" i="5" s="1"/>
  <c r="E92" i="5"/>
  <c r="I92" i="5" s="1"/>
  <c r="T23" i="5"/>
  <c r="U24" i="5" s="1"/>
  <c r="V24" i="5" s="1"/>
  <c r="W23" i="5"/>
  <c r="N24" i="6" l="1"/>
  <c r="O25" i="6" s="1"/>
  <c r="P25" i="6" s="1"/>
  <c r="E24" i="6"/>
  <c r="N24" i="5"/>
  <c r="O25" i="5" s="1"/>
  <c r="P25" i="5" s="1"/>
  <c r="E24" i="5"/>
  <c r="J17" i="6"/>
  <c r="J92" i="5"/>
  <c r="J22" i="5"/>
  <c r="F23" i="5"/>
  <c r="H23" i="5" s="1"/>
  <c r="I23" i="5" s="1"/>
  <c r="F18" i="6"/>
  <c r="H18" i="6" s="1"/>
  <c r="I18" i="6" s="1"/>
  <c r="D56" i="6"/>
  <c r="W19" i="6"/>
  <c r="T19" i="6"/>
  <c r="U20" i="6" s="1"/>
  <c r="V20" i="6" s="1"/>
  <c r="D94" i="5"/>
  <c r="H94" i="5" s="1"/>
  <c r="E93" i="5"/>
  <c r="I93" i="5" s="1"/>
  <c r="T24" i="5"/>
  <c r="U25" i="5" s="1"/>
  <c r="V25" i="5" s="1"/>
  <c r="W24" i="5"/>
  <c r="N25" i="5" l="1"/>
  <c r="O26" i="5" s="1"/>
  <c r="P26" i="5" s="1"/>
  <c r="E25" i="5"/>
  <c r="N25" i="6"/>
  <c r="O26" i="6" s="1"/>
  <c r="P26" i="6" s="1"/>
  <c r="E25" i="6"/>
  <c r="J18" i="6"/>
  <c r="J93" i="5"/>
  <c r="J23" i="5"/>
  <c r="F24" i="5"/>
  <c r="H24" i="5" s="1"/>
  <c r="I24" i="5" s="1"/>
  <c r="F19" i="6"/>
  <c r="H19" i="6" s="1"/>
  <c r="I19" i="6" s="1"/>
  <c r="T20" i="6"/>
  <c r="U21" i="6" s="1"/>
  <c r="V21" i="6" s="1"/>
  <c r="W20" i="6"/>
  <c r="D57" i="6"/>
  <c r="D95" i="5"/>
  <c r="H95" i="5" s="1"/>
  <c r="E94" i="5"/>
  <c r="I94" i="5" s="1"/>
  <c r="T25" i="5"/>
  <c r="U26" i="5" s="1"/>
  <c r="V26" i="5" s="1"/>
  <c r="W25" i="5"/>
  <c r="N26" i="6" l="1"/>
  <c r="O27" i="6" s="1"/>
  <c r="P27" i="6" s="1"/>
  <c r="E26" i="6"/>
  <c r="N26" i="5"/>
  <c r="O27" i="5" s="1"/>
  <c r="P27" i="5" s="1"/>
  <c r="E26" i="5"/>
  <c r="J19" i="6"/>
  <c r="J24" i="5"/>
  <c r="J94" i="5"/>
  <c r="F25" i="5"/>
  <c r="H25" i="5" s="1"/>
  <c r="I25" i="5" s="1"/>
  <c r="F20" i="6"/>
  <c r="H20" i="6" s="1"/>
  <c r="I20" i="6" s="1"/>
  <c r="D58" i="6"/>
  <c r="W21" i="6"/>
  <c r="T21" i="6"/>
  <c r="U22" i="6" s="1"/>
  <c r="V22" i="6" s="1"/>
  <c r="D96" i="5"/>
  <c r="H96" i="5" s="1"/>
  <c r="E95" i="5"/>
  <c r="I95" i="5" s="1"/>
  <c r="T26" i="5"/>
  <c r="U27" i="5" s="1"/>
  <c r="V27" i="5" s="1"/>
  <c r="W26" i="5"/>
  <c r="N27" i="5" l="1"/>
  <c r="O28" i="5" s="1"/>
  <c r="P28" i="5" s="1"/>
  <c r="E27" i="5"/>
  <c r="N27" i="6"/>
  <c r="O28" i="6" s="1"/>
  <c r="P28" i="6" s="1"/>
  <c r="E27" i="6"/>
  <c r="J20" i="6"/>
  <c r="J95" i="5"/>
  <c r="J25" i="5"/>
  <c r="F26" i="5"/>
  <c r="H26" i="5" s="1"/>
  <c r="I26" i="5" s="1"/>
  <c r="F21" i="6"/>
  <c r="H21" i="6" s="1"/>
  <c r="I21" i="6" s="1"/>
  <c r="W22" i="6"/>
  <c r="T22" i="6"/>
  <c r="U23" i="6" s="1"/>
  <c r="V23" i="6" s="1"/>
  <c r="D59" i="6"/>
  <c r="D97" i="5"/>
  <c r="H97" i="5" s="1"/>
  <c r="E96" i="5"/>
  <c r="I96" i="5" s="1"/>
  <c r="T27" i="5"/>
  <c r="U28" i="5" s="1"/>
  <c r="V28" i="5" s="1"/>
  <c r="W27" i="5"/>
  <c r="N28" i="6" l="1"/>
  <c r="O29" i="6" s="1"/>
  <c r="P29" i="6" s="1"/>
  <c r="E28" i="6"/>
  <c r="N28" i="5"/>
  <c r="O29" i="5" s="1"/>
  <c r="P29" i="5" s="1"/>
  <c r="E28" i="5"/>
  <c r="J21" i="6"/>
  <c r="J96" i="5"/>
  <c r="J26" i="5"/>
  <c r="F27" i="5"/>
  <c r="H27" i="5" s="1"/>
  <c r="I27" i="5" s="1"/>
  <c r="F22" i="6"/>
  <c r="H22" i="6" s="1"/>
  <c r="I22" i="6" s="1"/>
  <c r="W23" i="6"/>
  <c r="T23" i="6"/>
  <c r="U24" i="6" s="1"/>
  <c r="V24" i="6" s="1"/>
  <c r="D60" i="6"/>
  <c r="D98" i="5"/>
  <c r="H98" i="5" s="1"/>
  <c r="E97" i="5"/>
  <c r="I97" i="5" s="1"/>
  <c r="T28" i="5"/>
  <c r="U29" i="5" s="1"/>
  <c r="V29" i="5" s="1"/>
  <c r="W28" i="5"/>
  <c r="N29" i="6" l="1"/>
  <c r="O30" i="6" s="1"/>
  <c r="P30" i="6" s="1"/>
  <c r="E29" i="6"/>
  <c r="N29" i="5"/>
  <c r="O30" i="5" s="1"/>
  <c r="P30" i="5" s="1"/>
  <c r="E29" i="5"/>
  <c r="J22" i="6"/>
  <c r="J97" i="5"/>
  <c r="J27" i="5"/>
  <c r="F28" i="5"/>
  <c r="H28" i="5" s="1"/>
  <c r="I28" i="5" s="1"/>
  <c r="F23" i="6"/>
  <c r="H23" i="6" s="1"/>
  <c r="I23" i="6" s="1"/>
  <c r="D61" i="6"/>
  <c r="W24" i="6"/>
  <c r="T24" i="6"/>
  <c r="U25" i="6" s="1"/>
  <c r="V25" i="6" s="1"/>
  <c r="D99" i="5"/>
  <c r="H99" i="5" s="1"/>
  <c r="E98" i="5"/>
  <c r="I98" i="5" s="1"/>
  <c r="T29" i="5"/>
  <c r="U30" i="5" s="1"/>
  <c r="V30" i="5" s="1"/>
  <c r="W29" i="5"/>
  <c r="N30" i="5" l="1"/>
  <c r="O31" i="5" s="1"/>
  <c r="P31" i="5" s="1"/>
  <c r="E30" i="5"/>
  <c r="N30" i="6"/>
  <c r="O31" i="6" s="1"/>
  <c r="P31" i="6" s="1"/>
  <c r="E30" i="6"/>
  <c r="J23" i="6"/>
  <c r="J98" i="5"/>
  <c r="J28" i="5"/>
  <c r="F29" i="5"/>
  <c r="H29" i="5" s="1"/>
  <c r="I29" i="5" s="1"/>
  <c r="F24" i="6"/>
  <c r="H24" i="6" s="1"/>
  <c r="I24" i="6" s="1"/>
  <c r="T25" i="6"/>
  <c r="U26" i="6" s="1"/>
  <c r="V26" i="6" s="1"/>
  <c r="W25" i="6"/>
  <c r="D62" i="6"/>
  <c r="D100" i="5"/>
  <c r="H100" i="5" s="1"/>
  <c r="E99" i="5"/>
  <c r="I99" i="5" s="1"/>
  <c r="T30" i="5"/>
  <c r="U31" i="5" s="1"/>
  <c r="V31" i="5" s="1"/>
  <c r="W30" i="5"/>
  <c r="N31" i="6" l="1"/>
  <c r="O32" i="6" s="1"/>
  <c r="P32" i="6" s="1"/>
  <c r="E31" i="6"/>
  <c r="N31" i="5"/>
  <c r="O32" i="5" s="1"/>
  <c r="P32" i="5" s="1"/>
  <c r="E31" i="5"/>
  <c r="J24" i="6"/>
  <c r="J99" i="5"/>
  <c r="J29" i="5"/>
  <c r="F30" i="5"/>
  <c r="H30" i="5" s="1"/>
  <c r="I30" i="5" s="1"/>
  <c r="F25" i="6"/>
  <c r="H25" i="6" s="1"/>
  <c r="I25" i="6" s="1"/>
  <c r="D63" i="6"/>
  <c r="W26" i="6"/>
  <c r="T26" i="6"/>
  <c r="U27" i="6" s="1"/>
  <c r="V27" i="6" s="1"/>
  <c r="D101" i="5"/>
  <c r="H101" i="5" s="1"/>
  <c r="E100" i="5"/>
  <c r="I100" i="5" s="1"/>
  <c r="T31" i="5"/>
  <c r="U32" i="5" s="1"/>
  <c r="V32" i="5" s="1"/>
  <c r="W31" i="5"/>
  <c r="N32" i="5" l="1"/>
  <c r="O33" i="5" s="1"/>
  <c r="P33" i="5" s="1"/>
  <c r="E32" i="5"/>
  <c r="N32" i="6"/>
  <c r="O33" i="6" s="1"/>
  <c r="P33" i="6" s="1"/>
  <c r="E32" i="6"/>
  <c r="J25" i="6"/>
  <c r="J100" i="5"/>
  <c r="J30" i="5"/>
  <c r="F31" i="5"/>
  <c r="H31" i="5" s="1"/>
  <c r="I31" i="5" s="1"/>
  <c r="F26" i="6"/>
  <c r="H26" i="6" s="1"/>
  <c r="I26" i="6" s="1"/>
  <c r="W27" i="6"/>
  <c r="T27" i="6"/>
  <c r="U28" i="6" s="1"/>
  <c r="V28" i="6" s="1"/>
  <c r="D64" i="6"/>
  <c r="D102" i="5"/>
  <c r="H102" i="5" s="1"/>
  <c r="E101" i="5"/>
  <c r="I101" i="5" s="1"/>
  <c r="T32" i="5"/>
  <c r="U33" i="5" s="1"/>
  <c r="V33" i="5" s="1"/>
  <c r="W32" i="5"/>
  <c r="N33" i="6" l="1"/>
  <c r="O34" i="6" s="1"/>
  <c r="P34" i="6" s="1"/>
  <c r="E33" i="6"/>
  <c r="N33" i="5"/>
  <c r="O34" i="5" s="1"/>
  <c r="P34" i="5" s="1"/>
  <c r="E33" i="5"/>
  <c r="J26" i="6"/>
  <c r="J101" i="5"/>
  <c r="J31" i="5"/>
  <c r="F32" i="5"/>
  <c r="H32" i="5" s="1"/>
  <c r="I32" i="5" s="1"/>
  <c r="F27" i="6"/>
  <c r="H27" i="6" s="1"/>
  <c r="I27" i="6" s="1"/>
  <c r="D65" i="6"/>
  <c r="W28" i="6"/>
  <c r="T28" i="6"/>
  <c r="U29" i="6" s="1"/>
  <c r="V29" i="6" s="1"/>
  <c r="D103" i="5"/>
  <c r="H103" i="5" s="1"/>
  <c r="E102" i="5"/>
  <c r="I102" i="5" s="1"/>
  <c r="T33" i="5"/>
  <c r="U34" i="5" s="1"/>
  <c r="V34" i="5" s="1"/>
  <c r="W33" i="5"/>
  <c r="N34" i="5" l="1"/>
  <c r="E34" i="5"/>
  <c r="N34" i="6"/>
  <c r="E34" i="6"/>
  <c r="J27" i="6"/>
  <c r="J102" i="5"/>
  <c r="J32" i="5"/>
  <c r="F33" i="5"/>
  <c r="H33" i="5" s="1"/>
  <c r="I33" i="5" s="1"/>
  <c r="F28" i="6"/>
  <c r="H28" i="6" s="1"/>
  <c r="I28" i="6" s="1"/>
  <c r="D66" i="6"/>
  <c r="W29" i="6"/>
  <c r="T29" i="6"/>
  <c r="U30" i="6" s="1"/>
  <c r="V30" i="6" s="1"/>
  <c r="D104" i="5"/>
  <c r="E103" i="5"/>
  <c r="I103" i="5" s="1"/>
  <c r="T34" i="5"/>
  <c r="W34" i="5"/>
  <c r="E35" i="6" l="1"/>
  <c r="E36" i="6" s="1"/>
  <c r="E37" i="6" s="1"/>
  <c r="E38" i="6" s="1"/>
  <c r="E39" i="6" s="1"/>
  <c r="E40" i="6" s="1"/>
  <c r="E41" i="6" s="1"/>
  <c r="E42" i="6" s="1"/>
  <c r="E43" i="6" s="1"/>
  <c r="E44" i="6" s="1"/>
  <c r="E45" i="6" s="1"/>
  <c r="E46" i="6" s="1"/>
  <c r="E47" i="6" s="1"/>
  <c r="E48" i="6" s="1"/>
  <c r="E49" i="6" s="1"/>
  <c r="E50" i="6" s="1"/>
  <c r="E51" i="6" s="1"/>
  <c r="E52" i="6" s="1"/>
  <c r="E53" i="6" s="1"/>
  <c r="E54" i="6" s="1"/>
  <c r="E55" i="6" s="1"/>
  <c r="E56" i="6" s="1"/>
  <c r="E57" i="6" s="1"/>
  <c r="E58" i="6" s="1"/>
  <c r="E59" i="6" s="1"/>
  <c r="E60" i="6" s="1"/>
  <c r="E61" i="6" s="1"/>
  <c r="E62" i="6" s="1"/>
  <c r="E63" i="6" s="1"/>
  <c r="E64" i="6" s="1"/>
  <c r="E65" i="6" s="1"/>
  <c r="E66" i="6" s="1"/>
  <c r="E35" i="5"/>
  <c r="E36" i="5" s="1"/>
  <c r="E37" i="5" s="1"/>
  <c r="E38" i="5" s="1"/>
  <c r="E39" i="5" s="1"/>
  <c r="E40" i="5" s="1"/>
  <c r="E41" i="5" s="1"/>
  <c r="E42" i="5" s="1"/>
  <c r="E43" i="5" s="1"/>
  <c r="E44" i="5" s="1"/>
  <c r="E45" i="5" s="1"/>
  <c r="E46" i="5" s="1"/>
  <c r="E47" i="5" s="1"/>
  <c r="E48" i="5" s="1"/>
  <c r="E49" i="5" s="1"/>
  <c r="E50" i="5" s="1"/>
  <c r="E51" i="5" s="1"/>
  <c r="E52" i="5" s="1"/>
  <c r="E53" i="5" s="1"/>
  <c r="E54" i="5" s="1"/>
  <c r="E55" i="5" s="1"/>
  <c r="E56" i="5" s="1"/>
  <c r="E57" i="5" s="1"/>
  <c r="E58" i="5" s="1"/>
  <c r="E59" i="5" s="1"/>
  <c r="E60" i="5" s="1"/>
  <c r="E61" i="5" s="1"/>
  <c r="E62" i="5" s="1"/>
  <c r="E63" i="5" s="1"/>
  <c r="E64" i="5" s="1"/>
  <c r="E65" i="5" s="1"/>
  <c r="J28" i="6"/>
  <c r="J103" i="5"/>
  <c r="J33" i="5"/>
  <c r="F34" i="5"/>
  <c r="H34" i="5" s="1"/>
  <c r="F29" i="6"/>
  <c r="H29" i="6" s="1"/>
  <c r="I29" i="6" s="1"/>
  <c r="T30" i="6"/>
  <c r="U31" i="6" s="1"/>
  <c r="V31" i="6" s="1"/>
  <c r="W30" i="6"/>
  <c r="D67" i="6"/>
  <c r="E104" i="5"/>
  <c r="H104" i="5"/>
  <c r="J29" i="6" l="1"/>
  <c r="H35" i="5"/>
  <c r="I35" i="5" s="1"/>
  <c r="I34" i="5"/>
  <c r="F30" i="6"/>
  <c r="H30" i="6" s="1"/>
  <c r="I30" i="6" s="1"/>
  <c r="D68" i="6"/>
  <c r="E67" i="6"/>
  <c r="T31" i="6"/>
  <c r="U32" i="6" s="1"/>
  <c r="V32" i="6" s="1"/>
  <c r="W31" i="6"/>
  <c r="I104" i="5"/>
  <c r="E66" i="5"/>
  <c r="H36" i="5" l="1"/>
  <c r="J30" i="6"/>
  <c r="J35" i="5"/>
  <c r="J104" i="5"/>
  <c r="J34" i="5"/>
  <c r="F31" i="6"/>
  <c r="H31" i="6" s="1"/>
  <c r="I31" i="6" s="1"/>
  <c r="W32" i="6"/>
  <c r="T32" i="6"/>
  <c r="U33" i="6" s="1"/>
  <c r="V33" i="6" s="1"/>
  <c r="E68" i="6"/>
  <c r="D69" i="6"/>
  <c r="H37" i="5"/>
  <c r="I36" i="5"/>
  <c r="E67" i="5"/>
  <c r="J31" i="6" l="1"/>
  <c r="J36" i="5"/>
  <c r="F32" i="6"/>
  <c r="H32" i="6" s="1"/>
  <c r="I32" i="6" s="1"/>
  <c r="D70" i="6"/>
  <c r="E69" i="6"/>
  <c r="W33" i="6"/>
  <c r="T33" i="6"/>
  <c r="U34" i="6" s="1"/>
  <c r="V34" i="6" s="1"/>
  <c r="H38" i="5"/>
  <c r="I37" i="5"/>
  <c r="E68" i="5"/>
  <c r="J32" i="6" l="1"/>
  <c r="J37" i="5"/>
  <c r="F33" i="6"/>
  <c r="H33" i="6" s="1"/>
  <c r="I33" i="6" s="1"/>
  <c r="W34" i="6"/>
  <c r="T34" i="6"/>
  <c r="D71" i="6"/>
  <c r="E70" i="6"/>
  <c r="H39" i="5"/>
  <c r="I38" i="5"/>
  <c r="E69" i="5"/>
  <c r="J33" i="6" l="1"/>
  <c r="J38" i="5"/>
  <c r="F34" i="6"/>
  <c r="H34" i="6" s="1"/>
  <c r="D72" i="6"/>
  <c r="E71" i="6"/>
  <c r="H40" i="5"/>
  <c r="I39" i="5"/>
  <c r="E70" i="5"/>
  <c r="J39" i="5" l="1"/>
  <c r="H35" i="6"/>
  <c r="I35" i="6" s="1"/>
  <c r="I34" i="6"/>
  <c r="E72" i="6"/>
  <c r="D73" i="6"/>
  <c r="H41" i="5"/>
  <c r="I40" i="5"/>
  <c r="E71" i="5"/>
  <c r="H36" i="6" l="1"/>
  <c r="I36" i="6" s="1"/>
  <c r="J36" i="6" s="1"/>
  <c r="J34" i="6"/>
  <c r="J35" i="6"/>
  <c r="J40" i="5"/>
  <c r="D74" i="6"/>
  <c r="E73" i="6"/>
  <c r="H42" i="5"/>
  <c r="I41" i="5"/>
  <c r="E72" i="5"/>
  <c r="H37" i="6" l="1"/>
  <c r="I37" i="6" s="1"/>
  <c r="J37" i="6" s="1"/>
  <c r="J41" i="5"/>
  <c r="D75" i="6"/>
  <c r="H74" i="6"/>
  <c r="E74" i="6"/>
  <c r="H43" i="5"/>
  <c r="I42" i="5"/>
  <c r="E73" i="5"/>
  <c r="H38" i="6" l="1"/>
  <c r="I38" i="6" s="1"/>
  <c r="J38" i="6" s="1"/>
  <c r="J42" i="5"/>
  <c r="I74" i="6"/>
  <c r="D76" i="6"/>
  <c r="H75" i="6"/>
  <c r="E75" i="6"/>
  <c r="H44" i="5"/>
  <c r="I43" i="5"/>
  <c r="H39" i="6" l="1"/>
  <c r="I39" i="6" s="1"/>
  <c r="J39" i="6" s="1"/>
  <c r="J43" i="5"/>
  <c r="H40" i="6"/>
  <c r="I40" i="6" s="1"/>
  <c r="I75" i="6"/>
  <c r="H76" i="6"/>
  <c r="E76" i="6"/>
  <c r="D77" i="6"/>
  <c r="H45" i="5"/>
  <c r="I44" i="5"/>
  <c r="J75" i="6" l="1"/>
  <c r="J40" i="6"/>
  <c r="J44" i="5"/>
  <c r="H41" i="6"/>
  <c r="I41" i="6" s="1"/>
  <c r="I76" i="6"/>
  <c r="D78" i="6"/>
  <c r="H77" i="6"/>
  <c r="E77" i="6"/>
  <c r="H46" i="5"/>
  <c r="I45" i="5"/>
  <c r="J41" i="6" l="1"/>
  <c r="J76" i="6"/>
  <c r="H42" i="6"/>
  <c r="I42" i="6" s="1"/>
  <c r="J45" i="5"/>
  <c r="I77" i="6"/>
  <c r="D79" i="6"/>
  <c r="H78" i="6"/>
  <c r="E78" i="6"/>
  <c r="H47" i="5"/>
  <c r="I46" i="5"/>
  <c r="J42" i="6" l="1"/>
  <c r="J77" i="6"/>
  <c r="H43" i="6"/>
  <c r="I43" i="6" s="1"/>
  <c r="J46" i="5"/>
  <c r="I78" i="6"/>
  <c r="D80" i="6"/>
  <c r="H79" i="6"/>
  <c r="E79" i="6"/>
  <c r="H48" i="5"/>
  <c r="I47" i="5"/>
  <c r="J43" i="6" l="1"/>
  <c r="J78" i="6"/>
  <c r="H44" i="6"/>
  <c r="I44" i="6" s="1"/>
  <c r="J47" i="5"/>
  <c r="I79" i="6"/>
  <c r="H80" i="6"/>
  <c r="E80" i="6"/>
  <c r="D81" i="6"/>
  <c r="H49" i="5"/>
  <c r="I48" i="5"/>
  <c r="J44" i="6" l="1"/>
  <c r="J79" i="6"/>
  <c r="H45" i="6"/>
  <c r="I45" i="6" s="1"/>
  <c r="J48" i="5"/>
  <c r="I80" i="6"/>
  <c r="D82" i="6"/>
  <c r="H81" i="6"/>
  <c r="E81" i="6"/>
  <c r="H50" i="5"/>
  <c r="I49" i="5"/>
  <c r="J45" i="6" l="1"/>
  <c r="J80" i="6"/>
  <c r="H46" i="6"/>
  <c r="H47" i="6" s="1"/>
  <c r="J49" i="5"/>
  <c r="I81" i="6"/>
  <c r="D83" i="6"/>
  <c r="H82" i="6"/>
  <c r="E82" i="6"/>
  <c r="H51" i="5"/>
  <c r="I50" i="5"/>
  <c r="J81" i="6" l="1"/>
  <c r="I46" i="6"/>
  <c r="J50" i="5"/>
  <c r="I82" i="6"/>
  <c r="I47" i="6"/>
  <c r="H48" i="6"/>
  <c r="D84" i="6"/>
  <c r="H83" i="6"/>
  <c r="E83" i="6"/>
  <c r="H52" i="5"/>
  <c r="I51" i="5"/>
  <c r="J82" i="6" l="1"/>
  <c r="J46" i="6"/>
  <c r="J47" i="6"/>
  <c r="J51" i="5"/>
  <c r="I83" i="6"/>
  <c r="I48" i="6"/>
  <c r="H49" i="6"/>
  <c r="H84" i="6"/>
  <c r="E84" i="6"/>
  <c r="D85" i="6"/>
  <c r="H53" i="5"/>
  <c r="I52" i="5"/>
  <c r="J48" i="6" l="1"/>
  <c r="J83" i="6"/>
  <c r="J52" i="5"/>
  <c r="I84" i="6"/>
  <c r="I49" i="6"/>
  <c r="H50" i="6"/>
  <c r="D86" i="6"/>
  <c r="H85" i="6"/>
  <c r="E85" i="6"/>
  <c r="H54" i="5"/>
  <c r="I53" i="5"/>
  <c r="J84" i="6" l="1"/>
  <c r="J49" i="6"/>
  <c r="J53" i="5"/>
  <c r="I50" i="6"/>
  <c r="H51" i="6"/>
  <c r="D87" i="6"/>
  <c r="H86" i="6"/>
  <c r="E86" i="6"/>
  <c r="I85" i="6"/>
  <c r="H55" i="5"/>
  <c r="I54" i="5"/>
  <c r="J85" i="6" l="1"/>
  <c r="J50" i="6"/>
  <c r="J54" i="5"/>
  <c r="I86" i="6"/>
  <c r="I51" i="6"/>
  <c r="H52" i="6"/>
  <c r="D88" i="6"/>
  <c r="H87" i="6"/>
  <c r="E87" i="6"/>
  <c r="H56" i="5"/>
  <c r="I55" i="5"/>
  <c r="J86" i="6" l="1"/>
  <c r="J51" i="6"/>
  <c r="J55" i="5"/>
  <c r="I87" i="6"/>
  <c r="H53" i="6"/>
  <c r="I52" i="6"/>
  <c r="H88" i="6"/>
  <c r="E88" i="6"/>
  <c r="D89" i="6"/>
  <c r="H57" i="5"/>
  <c r="I56" i="5"/>
  <c r="J87" i="6" l="1"/>
  <c r="J52" i="6"/>
  <c r="J56" i="5"/>
  <c r="I88" i="6"/>
  <c r="I53" i="6"/>
  <c r="H54" i="6"/>
  <c r="D90" i="6"/>
  <c r="H89" i="6"/>
  <c r="E89" i="6"/>
  <c r="H58" i="5"/>
  <c r="I57" i="5"/>
  <c r="J53" i="6" l="1"/>
  <c r="J88" i="6"/>
  <c r="J57" i="5"/>
  <c r="H55" i="6"/>
  <c r="I54" i="6"/>
  <c r="I89" i="6"/>
  <c r="D91" i="6"/>
  <c r="H90" i="6"/>
  <c r="E90" i="6"/>
  <c r="H59" i="5"/>
  <c r="I58" i="5"/>
  <c r="J54" i="6" l="1"/>
  <c r="J89" i="6"/>
  <c r="J58" i="5"/>
  <c r="I90" i="6"/>
  <c r="H56" i="6"/>
  <c r="I55" i="6"/>
  <c r="D92" i="6"/>
  <c r="H91" i="6"/>
  <c r="E91" i="6"/>
  <c r="H60" i="5"/>
  <c r="I59" i="5"/>
  <c r="J90" i="6" l="1"/>
  <c r="J55" i="6"/>
  <c r="J59" i="5"/>
  <c r="I91" i="6"/>
  <c r="I56" i="6"/>
  <c r="H57" i="6"/>
  <c r="H92" i="6"/>
  <c r="E92" i="6"/>
  <c r="D93" i="6"/>
  <c r="H61" i="5"/>
  <c r="I60" i="5"/>
  <c r="J56" i="6" l="1"/>
  <c r="J91" i="6"/>
  <c r="J60" i="5"/>
  <c r="I92" i="6"/>
  <c r="I57" i="6"/>
  <c r="H58" i="6"/>
  <c r="D94" i="6"/>
  <c r="H93" i="6"/>
  <c r="E93" i="6"/>
  <c r="H62" i="5"/>
  <c r="I61" i="5"/>
  <c r="J92" i="6" l="1"/>
  <c r="J57" i="6"/>
  <c r="J61" i="5"/>
  <c r="I93" i="6"/>
  <c r="I58" i="6"/>
  <c r="H59" i="6"/>
  <c r="D95" i="6"/>
  <c r="H94" i="6"/>
  <c r="E94" i="6"/>
  <c r="H63" i="5"/>
  <c r="I62" i="5"/>
  <c r="J93" i="6" l="1"/>
  <c r="J58" i="6"/>
  <c r="J62" i="5"/>
  <c r="I94" i="6"/>
  <c r="H60" i="6"/>
  <c r="I59" i="6"/>
  <c r="D96" i="6"/>
  <c r="H95" i="6"/>
  <c r="E95" i="6"/>
  <c r="H64" i="5"/>
  <c r="I63" i="5"/>
  <c r="J94" i="6" l="1"/>
  <c r="J59" i="6"/>
  <c r="J63" i="5"/>
  <c r="I95" i="6"/>
  <c r="I60" i="6"/>
  <c r="H61" i="6"/>
  <c r="H96" i="6"/>
  <c r="E96" i="6"/>
  <c r="D97" i="6"/>
  <c r="H65" i="5"/>
  <c r="I64" i="5"/>
  <c r="J95" i="6" l="1"/>
  <c r="J60" i="6"/>
  <c r="J64" i="5"/>
  <c r="H62" i="6"/>
  <c r="I61" i="6"/>
  <c r="I96" i="6"/>
  <c r="D98" i="6"/>
  <c r="H97" i="6"/>
  <c r="E97" i="6"/>
  <c r="H66" i="5"/>
  <c r="I65" i="5"/>
  <c r="J61" i="6" l="1"/>
  <c r="J96" i="6"/>
  <c r="J65" i="5"/>
  <c r="I97" i="6"/>
  <c r="I62" i="6"/>
  <c r="H63" i="6"/>
  <c r="D99" i="6"/>
  <c r="H98" i="6"/>
  <c r="E98" i="6"/>
  <c r="H67" i="5"/>
  <c r="I66" i="5"/>
  <c r="J97" i="6" l="1"/>
  <c r="J62" i="6"/>
  <c r="J66" i="5"/>
  <c r="I98" i="6"/>
  <c r="I63" i="6"/>
  <c r="H64" i="6"/>
  <c r="D100" i="6"/>
  <c r="H99" i="6"/>
  <c r="E99" i="6"/>
  <c r="H68" i="5"/>
  <c r="I67" i="5"/>
  <c r="J63" i="6" l="1"/>
  <c r="J98" i="6"/>
  <c r="J67" i="5"/>
  <c r="I99" i="6"/>
  <c r="H65" i="6"/>
  <c r="I64" i="6"/>
  <c r="H100" i="6"/>
  <c r="D101" i="6"/>
  <c r="E100" i="6"/>
  <c r="H69" i="5"/>
  <c r="I68" i="5"/>
  <c r="J99" i="6" l="1"/>
  <c r="J64" i="6"/>
  <c r="J68" i="5"/>
  <c r="I100" i="6"/>
  <c r="I65" i="6"/>
  <c r="H66" i="6"/>
  <c r="D102" i="6"/>
  <c r="H101" i="6"/>
  <c r="E101" i="6"/>
  <c r="H70" i="5"/>
  <c r="I69" i="5"/>
  <c r="J100" i="6" l="1"/>
  <c r="J65" i="6"/>
  <c r="J69" i="5"/>
  <c r="I101" i="6"/>
  <c r="I66" i="6"/>
  <c r="H67" i="6"/>
  <c r="D103" i="6"/>
  <c r="H102" i="6"/>
  <c r="E102" i="6"/>
  <c r="H71" i="5"/>
  <c r="I70" i="5"/>
  <c r="J66" i="6" l="1"/>
  <c r="J101" i="6"/>
  <c r="J70" i="5"/>
  <c r="I102" i="6"/>
  <c r="H68" i="6"/>
  <c r="I67" i="6"/>
  <c r="D104" i="6"/>
  <c r="H103" i="6"/>
  <c r="E103" i="6"/>
  <c r="H72" i="5"/>
  <c r="I71" i="5"/>
  <c r="J102" i="6" l="1"/>
  <c r="J67" i="6"/>
  <c r="J71" i="5"/>
  <c r="I103" i="6"/>
  <c r="I68" i="6"/>
  <c r="H69" i="6"/>
  <c r="H104" i="6"/>
  <c r="E104" i="6"/>
  <c r="H73" i="5"/>
  <c r="I73" i="5" s="1"/>
  <c r="B2" i="1" s="1" a="1"/>
  <c r="I72" i="5"/>
  <c r="B71" i="1" l="1"/>
  <c r="B2" i="1"/>
  <c r="B72" i="1"/>
  <c r="B3" i="1"/>
  <c r="B73" i="1"/>
  <c r="B4" i="1"/>
  <c r="B74" i="1"/>
  <c r="B75" i="1"/>
  <c r="B5" i="1"/>
  <c r="B6" i="1"/>
  <c r="B76" i="1"/>
  <c r="B77" i="1"/>
  <c r="B7" i="1"/>
  <c r="B8" i="1"/>
  <c r="B78" i="1"/>
  <c r="B9" i="1"/>
  <c r="B79" i="1"/>
  <c r="B80" i="1"/>
  <c r="B10" i="1"/>
  <c r="B11" i="1"/>
  <c r="B81" i="1"/>
  <c r="B82" i="1"/>
  <c r="B12" i="1"/>
  <c r="B13" i="1"/>
  <c r="B83" i="1"/>
  <c r="B84" i="1"/>
  <c r="B14" i="1"/>
  <c r="B85" i="1"/>
  <c r="B15" i="1"/>
  <c r="B86" i="1"/>
  <c r="B16" i="1"/>
  <c r="B87" i="1"/>
  <c r="B17" i="1"/>
  <c r="B88" i="1"/>
  <c r="B18" i="1"/>
  <c r="B19" i="1"/>
  <c r="B89" i="1"/>
  <c r="B20" i="1"/>
  <c r="B90" i="1"/>
  <c r="B91" i="1"/>
  <c r="B21" i="1"/>
  <c r="B22" i="1"/>
  <c r="B92" i="1"/>
  <c r="B23" i="1"/>
  <c r="B93" i="1"/>
  <c r="B24" i="1"/>
  <c r="B94" i="1"/>
  <c r="B25" i="1"/>
  <c r="B95" i="1"/>
  <c r="B26" i="1"/>
  <c r="B96" i="1"/>
  <c r="B27" i="1"/>
  <c r="B97" i="1"/>
  <c r="B28" i="1"/>
  <c r="B98" i="1"/>
  <c r="B29" i="1"/>
  <c r="B99" i="1"/>
  <c r="B30" i="1"/>
  <c r="B100" i="1"/>
  <c r="B31" i="1"/>
  <c r="B10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J68" i="6"/>
  <c r="J103" i="6"/>
  <c r="B69" i="1"/>
  <c r="J72" i="5"/>
  <c r="B70" i="1"/>
  <c r="J73" i="5"/>
  <c r="J74" i="5"/>
  <c r="I104" i="6"/>
  <c r="I69" i="6"/>
  <c r="H70" i="6"/>
  <c r="J69" i="6" l="1"/>
  <c r="J104" i="6"/>
  <c r="I70" i="6"/>
  <c r="H71" i="6"/>
  <c r="J70" i="6" l="1"/>
  <c r="I71" i="6"/>
  <c r="H72" i="6"/>
  <c r="J71" i="6" l="1"/>
  <c r="I72" i="6"/>
  <c r="B2" i="2" s="1" a="1"/>
  <c r="H73" i="6"/>
  <c r="I73" i="6" s="1"/>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71" i="2"/>
  <c r="B72" i="2"/>
  <c r="B37" i="2"/>
  <c r="B38" i="2"/>
  <c r="B73" i="2"/>
  <c r="B39" i="2"/>
  <c r="B74" i="2"/>
  <c r="B40" i="2"/>
  <c r="B75" i="2"/>
  <c r="B41" i="2"/>
  <c r="B76" i="2"/>
  <c r="B42" i="2"/>
  <c r="B77" i="2"/>
  <c r="B78" i="2"/>
  <c r="B79" i="2"/>
  <c r="B43" i="2"/>
  <c r="B44" i="2"/>
  <c r="B45" i="2"/>
  <c r="B80" i="2"/>
  <c r="B81" i="2"/>
  <c r="B46" i="2"/>
  <c r="B82" i="2"/>
  <c r="B47" i="2"/>
  <c r="B83" i="2"/>
  <c r="B48" i="2"/>
  <c r="B84" i="2"/>
  <c r="B49" i="2"/>
  <c r="B50" i="2"/>
  <c r="B85" i="2"/>
  <c r="B51" i="2"/>
  <c r="B86" i="2"/>
  <c r="B87" i="2"/>
  <c r="B52" i="2"/>
  <c r="B53" i="2"/>
  <c r="B88" i="2"/>
  <c r="B89" i="2"/>
  <c r="B54" i="2"/>
  <c r="B90" i="2"/>
  <c r="B55" i="2"/>
  <c r="B91" i="2"/>
  <c r="B56" i="2"/>
  <c r="B92" i="2"/>
  <c r="B57" i="2"/>
  <c r="B58" i="2"/>
  <c r="B93" i="2"/>
  <c r="B94" i="2"/>
  <c r="B59" i="2"/>
  <c r="B60" i="2"/>
  <c r="B95" i="2"/>
  <c r="B96" i="2"/>
  <c r="B61" i="2"/>
  <c r="B97" i="2"/>
  <c r="B62" i="2"/>
  <c r="B63" i="2"/>
  <c r="B98" i="2"/>
  <c r="B99" i="2"/>
  <c r="B64" i="2"/>
  <c r="B65" i="2"/>
  <c r="B100" i="2"/>
  <c r="B66" i="2"/>
  <c r="B101" i="2"/>
  <c r="B67" i="2"/>
  <c r="B68" i="2"/>
  <c r="B70" i="2"/>
  <c r="J73" i="6"/>
  <c r="J74" i="6"/>
  <c r="B69" i="2"/>
  <c r="J72" i="6"/>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alcChain>
</file>

<file path=xl/sharedStrings.xml><?xml version="1.0" encoding="utf-8"?>
<sst xmlns="http://schemas.openxmlformats.org/spreadsheetml/2006/main" count="4345" uniqueCount="1669">
  <si>
    <r>
      <t>L'onglet '</t>
    </r>
    <r>
      <rPr>
        <b/>
        <sz val="12"/>
        <color theme="1"/>
        <rFont val="Calibri"/>
        <family val="2"/>
      </rPr>
      <t>Courbe_Référence_Liquide</t>
    </r>
    <r>
      <rPr>
        <sz val="12"/>
        <color theme="1"/>
        <rFont val="Calibri"/>
        <family val="2"/>
      </rPr>
      <t>' contient la courbe de référence liquide des taux effectifs au comptant (spot). Reportez-vous à l'onglet '</t>
    </r>
    <r>
      <rPr>
        <b/>
        <sz val="12"/>
        <color theme="1"/>
        <rFont val="Calibri"/>
        <family val="2"/>
      </rPr>
      <t>Construction_Courbe_Réf_Liq</t>
    </r>
    <r>
      <rPr>
        <sz val="12"/>
        <color theme="1"/>
        <rFont val="Calibri"/>
        <family val="2"/>
      </rPr>
      <t>' pour plus de détails sur la méthodologie et les paramètres utilisés pour construire la courbe de référence liquide.
La courbe de référence liquide utilise la courbe sans risque et la courbe provinciale qui sont décrites dans l'onglet '</t>
    </r>
    <r>
      <rPr>
        <b/>
        <sz val="12"/>
        <color theme="1"/>
        <rFont val="Calibri"/>
        <family val="2"/>
      </rPr>
      <t>Courbes_Marché</t>
    </r>
    <r>
      <rPr>
        <sz val="12"/>
        <color theme="1"/>
        <rFont val="Calibri"/>
        <family val="2"/>
      </rPr>
      <t>'.</t>
    </r>
  </si>
  <si>
    <r>
      <t>L'onglet '</t>
    </r>
    <r>
      <rPr>
        <b/>
        <sz val="12"/>
        <color theme="1"/>
        <rFont val="Calibri"/>
        <family val="2"/>
      </rPr>
      <t>Courbe_Référence_Illiquide</t>
    </r>
    <r>
      <rPr>
        <sz val="12"/>
        <color theme="1"/>
        <rFont val="Calibri"/>
        <family val="2"/>
      </rPr>
      <t>' contient la courbe de référence illiquide des taux effectifs au comptant (spot). Reportez-vous à l'onglet '</t>
    </r>
    <r>
      <rPr>
        <b/>
        <sz val="12"/>
        <color theme="1"/>
        <rFont val="Calibri"/>
        <family val="2"/>
      </rPr>
      <t>Construction_Courbe_Réf_Illiq</t>
    </r>
    <r>
      <rPr>
        <sz val="12"/>
        <color theme="1"/>
        <rFont val="Calibri"/>
        <family val="2"/>
      </rPr>
      <t>' pour plus de détails sur la méthodologie et les paramètres utilisés pour construire la courbe de référence illiquide.
La courbe de référence illiquide utilise la courbe sans risque, les courbes des sociétés A et BBB qui sont décrites dans l'onglet '</t>
    </r>
    <r>
      <rPr>
        <b/>
        <sz val="12"/>
        <color theme="1"/>
        <rFont val="Calibri"/>
        <family val="2"/>
      </rPr>
      <t>Courbes_Marché</t>
    </r>
    <r>
      <rPr>
        <sz val="12"/>
        <color theme="1"/>
        <rFont val="Calibri"/>
        <family val="2"/>
      </rPr>
      <t>'.</t>
    </r>
  </si>
  <si>
    <r>
      <t>L'onglet '</t>
    </r>
    <r>
      <rPr>
        <b/>
        <sz val="12"/>
        <color theme="1"/>
        <rFont val="Calibri"/>
        <family val="2"/>
      </rPr>
      <t>Courbes_Marché</t>
    </r>
    <r>
      <rPr>
        <sz val="12"/>
        <color theme="1"/>
        <rFont val="Calibri"/>
        <family val="2"/>
      </rPr>
      <t>' contient quatre (4) courbes de taux de rendement annuel : Canada, Provincial, Corporate A et Corporate BBB.
Ces données de courbes de marché sont utilisées pour établir les courbes de référence liquide et illiquide.</t>
    </r>
  </si>
  <si>
    <r>
      <t>L'onglet '</t>
    </r>
    <r>
      <rPr>
        <b/>
        <sz val="12"/>
        <color theme="1"/>
        <rFont val="Calibri"/>
        <family val="2"/>
      </rPr>
      <t>Construction_Courbe_Réf_Liq</t>
    </r>
    <r>
      <rPr>
        <sz val="12"/>
        <color theme="1"/>
        <rFont val="Calibri"/>
        <family val="2"/>
      </rPr>
      <t xml:space="preserve">' illustre la méthodologie et les paramètres utilisés pour construire la courbe de référence liquide. </t>
    </r>
  </si>
  <si>
    <r>
      <t>L'onglet '</t>
    </r>
    <r>
      <rPr>
        <b/>
        <sz val="12"/>
        <color theme="1"/>
        <rFont val="Calibri"/>
        <family val="2"/>
      </rPr>
      <t>Construction_Courbe_Réf_Illiq</t>
    </r>
    <r>
      <rPr>
        <sz val="12"/>
        <color theme="1"/>
        <rFont val="Calibri"/>
        <family val="2"/>
      </rPr>
      <t xml:space="preserve">' illustre la méthodologie et les paramètres utilisés pour construire la courbe de référence illiquide. </t>
    </r>
  </si>
  <si>
    <t>Note légale</t>
  </si>
  <si>
    <t>Ce document vous est fourni pour votre usage personnel et à titre informatif seulement. L’information est fournie à la date indiquée aux présentes et est sujette à changements sans préavis. Ce document a été préparé et est basé sur de l’information que nous croyons fiable. Cependant, Fiera Capital ne fait aucune représentation ou garantie, expresse ou implicite, à cet égard et n’assume aucune responsabilité pour toute erreur ou omission contenue aux présentes et n’accepte aucune responsabilité pour toute perte découlant de l’utilisation de ce document par le destinataire ou l’utilisateur ou toute autre tierce partie (incluant, sans limitation, tout client du destinataire ou de l’utilisateur).</t>
  </si>
  <si>
    <t>Les informations, opinions, estimés, projections et autre matériel contenus aux présentes ne doivent pas être considérés comme une offre de vente, une sollicitation ou une offre d’achat de tout produit ou service auquel il est référé aux présentes incluant sans limitation tout titre, marchandise ou autre instrument financier. De plus, ces informations, opinions, estimés, projections et autre matériel ne doivent pas être considérés comme étant des conseils en placement ou des recommandations d’effectuer toute transaction. Aucune portion de ce document ou de tout matériel ou information relié ne peut être reproduite de quelconque façon sans l’approbation préalable écrite de Fiera Capital.</t>
  </si>
  <si>
    <t>Les courbes de marché et les courbes de référence ICA IFRS 17 de Fiera Capital, ainsi que certains éléments de la note de mise en œuvre connexe, ont été créés à l'aide de données provenant, sauf indication contraire, des indices de titres à revenu fixe de FTSE Canada, qui sont utilisés avec la permission de FTSE Russell. FTSE Russell accorde une licence pour les indices FTSE Canada sur les titres à revenu fixe " tels quels ", ne donne aucune garantie à leur sujet, ne garantit pas la pertinence, la qualité, l'exactitude et/ou l'exhaustivité des indices FTSE Canada sur les titres à revenu fixe ou de toute donnée incluse dans ceux-ci, qui y sont liés ou qui en découlent, n'assume aucune responsabilité en lien avec leur utilisation, et ne promeut pas, entérine, ou recommande Fiera Capital, ni aucun de ses produits ou services.</t>
  </si>
  <si>
    <t>Taux annuel effectif au comptant (spot)</t>
  </si>
  <si>
    <t>Échéance (années)</t>
  </si>
  <si>
    <t>Détails des calculs de la courbe de référence liquide</t>
  </si>
  <si>
    <t>Durée de la période observables (années)</t>
  </si>
  <si>
    <t>Taux sans risque ultime</t>
  </si>
  <si>
    <t>Durée du taux ultime (années)</t>
  </si>
  <si>
    <t>Ratio de la prime de liquidité*</t>
  </si>
  <si>
    <t>Méthode d'interpolation</t>
  </si>
  <si>
    <t>Prime de liquidité ultime</t>
  </si>
  <si>
    <t>Linéaire</t>
  </si>
  <si>
    <t>Courbe des écarts de crédit</t>
  </si>
  <si>
    <t>Courbe de référence liquide</t>
  </si>
  <si>
    <t>Taux sans-risque</t>
  </si>
  <si>
    <t>Courbe de taux sans-risque</t>
  </si>
  <si>
    <t>Écart de crédit</t>
  </si>
  <si>
    <t>Prime de liquidité suppl.</t>
  </si>
  <si>
    <t>Prime de liquidité</t>
  </si>
  <si>
    <t>Année</t>
  </si>
  <si>
    <t>Taux</t>
  </si>
  <si>
    <t>Taux spot annuel</t>
  </si>
  <si>
    <t>Valeur présente</t>
  </si>
  <si>
    <t>VP des coupons</t>
  </si>
  <si>
    <t>Courbe de référence illiquide</t>
  </si>
  <si>
    <t>Détails des calculs de la courbe de référence illiquide</t>
  </si>
  <si>
    <t>Les marques de commerce de l'Institut canadien des actuaires et de l'ICA sont la propriété de l'Institut canadien des actuaires et sont utilisées sous licence. Aucun élément contenu dans ce document ne doit être interprété comme accordant une licence ou un droit d'utilisation des marques de l'Institut canadien des actuaires ou de l'ICA à quelque fin que ce soit sans l'autorisation écrite ou les conditions de licence applicables du propriétaire légitime. L'utilisation non autorisée de ces marques est strictement interdite et peut constituer une violation des lois sur les marques, les droits d'auteur ou autres lois applicables. L'Institut canadien des actuaires n'a pas préparé et n'est pas responsable de la préparation ou de la publication des données, des taux ou des courbes figurant dans le présent document. Ni l'Institut canadien des actuaires, ni ses administrateurs, dirigeants, employés, partenaires ou membres ne peuvent être tenus responsables de (a) toute perte ou tout dommage, en tout ou en partie, causé par, résultant de, ou lié à toute erreur (négligente ou autre) ou autre circonstance impliquée dans l'obtention, la collecte, la compilation, l'interprétation, l'analyse, l'édition, la transcription, la transmission, (b) tout dommage direct, indirect, spécial, consécutif ou accessoire, même si l'Institut canadien des actuaires, ses administrateurs, ses dirigeants, ses employés, ses partenaires ou ses membres sont informés à l'avance de la possibilité de tels dommages, résultant de l'utilisation ou de l'incapacité d'utiliser ces données, taux ou courbes ou toute information.</t>
  </si>
  <si>
    <t>Constante de la prime de liquidité supplémentaire</t>
  </si>
  <si>
    <t>Taux forward annuel</t>
  </si>
  <si>
    <t>Canada
Taux annuel
(Par rates)</t>
  </si>
  <si>
    <t>Province
Taux annuel
(Par rates)</t>
  </si>
  <si>
    <t>Sociétés A
Taux annuel
(Par rates)</t>
  </si>
  <si>
    <t>Sociétés BBB
Taux annuel
(Par rates)</t>
  </si>
  <si>
    <r>
      <t xml:space="preserve">Paramètres </t>
    </r>
    <r>
      <rPr>
        <b/>
        <sz val="10"/>
        <color rgb="FFFF0000"/>
        <rFont val="Calibri"/>
        <family val="2"/>
        <scheme val="minor"/>
      </rPr>
      <t>(décrits dans la note éducative)</t>
    </r>
  </si>
  <si>
    <t>Données à la fermeture du:</t>
  </si>
  <si>
    <t xml:space="preserve">La fermeture du marché obligataire est à 16h HNE, à l'exception des jours fériés partiels (jour précédent un férié) où le marché ferme à 13h HNE. </t>
  </si>
  <si>
    <t>Informations supplémentaires pour l'actualisation à mi-année</t>
  </si>
  <si>
    <t>Informations supplémentaires fournies pour garantir une approche rigoureuse lors de l'application de l'actualisation à mi-année.</t>
  </si>
  <si>
    <t>Coupon</t>
  </si>
  <si>
    <t>Canadian Government Bond</t>
  </si>
  <si>
    <t>Province of Quebec Canada</t>
  </si>
  <si>
    <t>Provincial</t>
  </si>
  <si>
    <t>Province of Alberta Canada</t>
  </si>
  <si>
    <t>Province of Saskatchewan Canada</t>
  </si>
  <si>
    <t>Province of Ontario Canada</t>
  </si>
  <si>
    <t>Province of Manitoba Canada</t>
  </si>
  <si>
    <t>Government of Newfoundland and Labrador</t>
  </si>
  <si>
    <t>Province of British Columbia Canada</t>
  </si>
  <si>
    <t>Province of New Brunswick Canada</t>
  </si>
  <si>
    <t>Province of Nova Scotia Canada</t>
  </si>
  <si>
    <t>Province of Prince Edward Island Canada</t>
  </si>
  <si>
    <t>Canadian Imperial Bank of Commerce</t>
  </si>
  <si>
    <t>Federation des Caisses Desjardins du Quebec</t>
  </si>
  <si>
    <t>Toyota Credit Canada Inc</t>
  </si>
  <si>
    <t>Toronto-Dominion Bank/The</t>
  </si>
  <si>
    <t>Brookfield Corp</t>
  </si>
  <si>
    <t>Central 1 Credit Union</t>
  </si>
  <si>
    <t>Hydro One Inc</t>
  </si>
  <si>
    <t>Manulife Bank of Canada</t>
  </si>
  <si>
    <t>Intact Financial Corp</t>
  </si>
  <si>
    <t>Honda Canada Finance Inc</t>
  </si>
  <si>
    <t>National Bank of Canada</t>
  </si>
  <si>
    <t>BMW Canada Inc</t>
  </si>
  <si>
    <t>FortisBC Energy Inc</t>
  </si>
  <si>
    <t>John Deere Financial Inc</t>
  </si>
  <si>
    <t>Ontario Power Generation Inc</t>
  </si>
  <si>
    <t>North West Redwater Partnership / NWR Financing Co Ltd</t>
  </si>
  <si>
    <t>Royal Bank of Canada</t>
  </si>
  <si>
    <t>Bank of Nova Scotia/The</t>
  </si>
  <si>
    <t>Hyundai Capital Canada Inc</t>
  </si>
  <si>
    <t>AltaLink LP</t>
  </si>
  <si>
    <t>Enbridge Gas Inc</t>
  </si>
  <si>
    <t>Mercedes-Benz Finance Canada Inc</t>
  </si>
  <si>
    <t>Toronto Hydro Corp</t>
  </si>
  <si>
    <t>VW Credit Canada Inc</t>
  </si>
  <si>
    <t>iA Financial Corp Inc</t>
  </si>
  <si>
    <t>Daimler Truck Finance Canada Inc</t>
  </si>
  <si>
    <t>Lower Mattagami Energy LP</t>
  </si>
  <si>
    <t>Sun Life Financial Inc</t>
  </si>
  <si>
    <t>IGM Financial Inc</t>
  </si>
  <si>
    <t>Energir Inc</t>
  </si>
  <si>
    <t>407 International Inc</t>
  </si>
  <si>
    <t>Alectra Inc</t>
  </si>
  <si>
    <t>Coastal Gaslink Pipeline LP</t>
  </si>
  <si>
    <t>Toromont Industries Ltd</t>
  </si>
  <si>
    <t>Greater Toronto Airports Authority</t>
  </si>
  <si>
    <t>Great-West Lifeco Inc</t>
  </si>
  <si>
    <t>Manulife Financial Corp</t>
  </si>
  <si>
    <t>CU Inc</t>
  </si>
  <si>
    <t>Canadian National Railway Co</t>
  </si>
  <si>
    <t>Magna International Inc</t>
  </si>
  <si>
    <t>EPCOR Utilities Inc</t>
  </si>
  <si>
    <t>Ottawa MacDonald-Cartier International Airport Authority</t>
  </si>
  <si>
    <t>Brookfield Finance II Inc</t>
  </si>
  <si>
    <t>Winnipeg Airports Authority Inc</t>
  </si>
  <si>
    <t>Power Financial Corp</t>
  </si>
  <si>
    <t>Aeroports de Montreal</t>
  </si>
  <si>
    <t>British Columbia Ferry Services Inc</t>
  </si>
  <si>
    <t>FortisAlberta Inc</t>
  </si>
  <si>
    <t>Calgary Airport Authority/The</t>
  </si>
  <si>
    <t>Manulife Finance Delaware LP</t>
  </si>
  <si>
    <t>Power Corp of Canada</t>
  </si>
  <si>
    <t>Halifax International Airport Authority</t>
  </si>
  <si>
    <t>Hydro Ottawa Capital Corp</t>
  </si>
  <si>
    <t>SGTP Highway Bypass LP</t>
  </si>
  <si>
    <t>E-L Financial Corp Ltd</t>
  </si>
  <si>
    <t>Canadian Utilities Ltd</t>
  </si>
  <si>
    <t>Capital Power Corp</t>
  </si>
  <si>
    <t>TransCanada PipeLines Ltd</t>
  </si>
  <si>
    <t>Sienna Senior Living Inc</t>
  </si>
  <si>
    <t>Bell Telephone Co of Canada or Bell Canada</t>
  </si>
  <si>
    <t>Equitable Bank</t>
  </si>
  <si>
    <t>ARC Resources Ltd</t>
  </si>
  <si>
    <t>TELUS Corp</t>
  </si>
  <si>
    <t>Reliance LP</t>
  </si>
  <si>
    <t>Dream Summit Industrial LP</t>
  </si>
  <si>
    <t>TriSummit Utilities Inc</t>
  </si>
  <si>
    <t>AltaGas Ltd</t>
  </si>
  <si>
    <t>Dream Industrial Real Estate Investment Trust</t>
  </si>
  <si>
    <t>General Motors Financial of Canada Ltd</t>
  </si>
  <si>
    <t>First Capital Real Estate Investment Trust</t>
  </si>
  <si>
    <t>CT Real Estate Investment Trust</t>
  </si>
  <si>
    <t>H&amp;R Real Estate Investment Trust</t>
  </si>
  <si>
    <t>RioCan Real Estate Investment Trust</t>
  </si>
  <si>
    <t>Saputo Inc</t>
  </si>
  <si>
    <t>Bruce Power LP</t>
  </si>
  <si>
    <t>Dollarama Inc</t>
  </si>
  <si>
    <t>Bank of Montreal</t>
  </si>
  <si>
    <t>CNH Industrial Capital Canada Ltd</t>
  </si>
  <si>
    <t>Pembina Pipeline Corp</t>
  </si>
  <si>
    <t>Finning International Inc</t>
  </si>
  <si>
    <t>Crombie Real Estate Investment Trust</t>
  </si>
  <si>
    <t>SmartCentres Real Estate Investment Trust</t>
  </si>
  <si>
    <t>Rogers Communications Inc</t>
  </si>
  <si>
    <t>Coast Capital Savings Federal Credit Union</t>
  </si>
  <si>
    <t>Suncor Energy Inc</t>
  </si>
  <si>
    <t>Choice Properties Real Estate Investment Trust</t>
  </si>
  <si>
    <t>Canadian Natural Resources Ltd</t>
  </si>
  <si>
    <t>Chartwell Retirement Residences</t>
  </si>
  <si>
    <t>Fairfax Financial Holdings Ltd</t>
  </si>
  <si>
    <t>Inter Pipeline Ltd/AB</t>
  </si>
  <si>
    <t>Westcoast Energy Inc</t>
  </si>
  <si>
    <t>Ventas Canada Finance Ltd</t>
  </si>
  <si>
    <t>Brookfield Renewable Partners ULC</t>
  </si>
  <si>
    <t>Cenovus Energy Inc</t>
  </si>
  <si>
    <t>Primaris Real Estate Investment Trust</t>
  </si>
  <si>
    <t>Tourmaline Oil Corp</t>
  </si>
  <si>
    <t>Granite REIT Holdings LP</t>
  </si>
  <si>
    <t>Enbridge Inc</t>
  </si>
  <si>
    <t>Gibson Energy Inc</t>
  </si>
  <si>
    <t>CGI Inc</t>
  </si>
  <si>
    <t>CI Financial Corp</t>
  </si>
  <si>
    <t>Penske Truck Leasing Canada Inc</t>
  </si>
  <si>
    <t>Stantec Inc</t>
  </si>
  <si>
    <t>Cameco Corp</t>
  </si>
  <si>
    <t>Brookfield Infrastructure Finance ULC</t>
  </si>
  <si>
    <t>MCAP Commercial LP</t>
  </si>
  <si>
    <t>Metro Inc/CN</t>
  </si>
  <si>
    <t>Loblaw Cos Ltd</t>
  </si>
  <si>
    <t>Canadian Pacific Railway Co</t>
  </si>
  <si>
    <t>Canadian Tire Corp Ltd</t>
  </si>
  <si>
    <t>CCL Industries Inc</t>
  </si>
  <si>
    <t>WSP Global Inc</t>
  </si>
  <si>
    <t>Fortis Inc/Canada</t>
  </si>
  <si>
    <t>ENMAX Corp</t>
  </si>
  <si>
    <t>CAE Inc</t>
  </si>
  <si>
    <t>Videotron Ltd</t>
  </si>
  <si>
    <t>Keyera Corp</t>
  </si>
  <si>
    <t>Alimentation Couche-Tard Inc</t>
  </si>
  <si>
    <t>Teranet Holdings LP</t>
  </si>
  <si>
    <t>Waste Connections Inc</t>
  </si>
  <si>
    <t>George Weston Ltd</t>
  </si>
  <si>
    <t>Whitecap Resources Inc</t>
  </si>
  <si>
    <t>Gildan Activewear Inc</t>
  </si>
  <si>
    <t>Husky Midstream LP</t>
  </si>
  <si>
    <t>South Bow Canadian Infrastructure Holdings Ltd</t>
  </si>
  <si>
    <t>Emera Inc</t>
  </si>
  <si>
    <t>Co-operators Financial Services Ltd</t>
  </si>
  <si>
    <t>Cogeco Communications Inc</t>
  </si>
  <si>
    <t>Stella-Jones Inc</t>
  </si>
  <si>
    <t>Nova Scotia Power Inc</t>
  </si>
  <si>
    <t>FortisBC Inc</t>
  </si>
  <si>
    <t>Sobeys Inc</t>
  </si>
  <si>
    <t>Plenary Health Care Partnerships Humber LP</t>
  </si>
  <si>
    <t>Liberty Utilities Canada LP</t>
  </si>
  <si>
    <t>Secteur</t>
  </si>
  <si>
    <t>Plage d'échéance</t>
  </si>
  <si>
    <t>Nom de l'émetteur</t>
  </si>
  <si>
    <t>Date de maturité</t>
  </si>
  <si>
    <t>Fédéral</t>
  </si>
  <si>
    <t>Corporatif A</t>
  </si>
  <si>
    <t>Corporatif BBB</t>
  </si>
  <si>
    <r>
      <t>L'onglet '</t>
    </r>
    <r>
      <rPr>
        <b/>
        <sz val="12"/>
        <color theme="1"/>
        <rFont val="Calibri"/>
        <family val="2"/>
      </rPr>
      <t>Liste_des_Titres_pour_Révision</t>
    </r>
    <r>
      <rPr>
        <sz val="12"/>
        <color theme="1"/>
        <rFont val="Calibri"/>
        <family val="2"/>
      </rPr>
      <t xml:space="preserve">' contient la liste des titres sous-jacents aux courbes de marché (information supplémentaire pour aider la revue, au besoin). </t>
    </r>
  </si>
  <si>
    <t>Prologis LP</t>
  </si>
  <si>
    <t>First National Financial Corp</t>
  </si>
  <si>
    <t>Laurentian Bank of Canada</t>
  </si>
  <si>
    <t>Noverco Inc</t>
  </si>
  <si>
    <t>Allied Properties Real Estate Investment Trust</t>
  </si>
  <si>
    <t>Russel Metals Inc</t>
  </si>
  <si>
    <t>Electricite de France SA</t>
  </si>
  <si>
    <t>Empire Life Insurance Co/The</t>
  </si>
  <si>
    <t>Atco Ltd/Canada</t>
  </si>
  <si>
    <t>Citigroup Inc</t>
  </si>
  <si>
    <t>Oxford Properties Group Trust</t>
  </si>
  <si>
    <t>Vancouver Airport Fuel Facilities Corp</t>
  </si>
  <si>
    <t>Energir SEC</t>
  </si>
  <si>
    <t>SmartStop OP LP</t>
  </si>
  <si>
    <t>HomeEquity Bank</t>
  </si>
  <si>
    <t>AtkinsRealis Group Inc</t>
  </si>
  <si>
    <t>NextEra Energy Capital Holdings Inc</t>
  </si>
  <si>
    <t>Cargojet Inc</t>
  </si>
  <si>
    <t>Cusip</t>
  </si>
  <si>
    <t>135087P73</t>
  </si>
  <si>
    <t>135087P57</t>
  </si>
  <si>
    <t>135087H23</t>
  </si>
  <si>
    <t>135087Q49</t>
  </si>
  <si>
    <t>135087Q98</t>
  </si>
  <si>
    <t>135087WL4</t>
  </si>
  <si>
    <t>135087J39</t>
  </si>
  <si>
    <t>135087R89</t>
  </si>
  <si>
    <t>135087S47</t>
  </si>
  <si>
    <t>135087K37</t>
  </si>
  <si>
    <t>135087T38</t>
  </si>
  <si>
    <t>135087L44</t>
  </si>
  <si>
    <t>135087M27</t>
  </si>
  <si>
    <t>135087N26</t>
  </si>
  <si>
    <t>135087S96</t>
  </si>
  <si>
    <t>135087N59</t>
  </si>
  <si>
    <t>135087P32</t>
  </si>
  <si>
    <t>135087XG4</t>
  </si>
  <si>
    <t>135087Q23</t>
  </si>
  <si>
    <t>135087Q72</t>
  </si>
  <si>
    <t>135087R71</t>
  </si>
  <si>
    <t>135087R48</t>
  </si>
  <si>
    <t>135087S21</t>
  </si>
  <si>
    <t>135087S62</t>
  </si>
  <si>
    <t>135087T53</t>
  </si>
  <si>
    <t>135087XW9</t>
  </si>
  <si>
    <t>135087YQ1</t>
  </si>
  <si>
    <t>135087ZS6</t>
  </si>
  <si>
    <t>135087D35</t>
  </si>
  <si>
    <t>135087M68</t>
  </si>
  <si>
    <t>135087P99</t>
  </si>
  <si>
    <t>642866GM3</t>
  </si>
  <si>
    <t>74814ZFB4</t>
  </si>
  <si>
    <t>651333GK6</t>
  </si>
  <si>
    <t>741666DC2</t>
  </si>
  <si>
    <t>68333ZAW7</t>
  </si>
  <si>
    <t>669827GD3</t>
  </si>
  <si>
    <t>651333FZ4</t>
  </si>
  <si>
    <t>563469UR4</t>
  </si>
  <si>
    <t>68333ZAC1</t>
  </si>
  <si>
    <t>642866GN1</t>
  </si>
  <si>
    <t>11070ZCC6</t>
  </si>
  <si>
    <t>74814ZFD0</t>
  </si>
  <si>
    <t>68333ZAZ0</t>
  </si>
  <si>
    <t>013051EB9</t>
  </si>
  <si>
    <t>803854KF4</t>
  </si>
  <si>
    <t>110709GH9</t>
  </si>
  <si>
    <t>642866ET0</t>
  </si>
  <si>
    <t>803854GY8</t>
  </si>
  <si>
    <t>683234LJ5</t>
  </si>
  <si>
    <t>68333ZBE6</t>
  </si>
  <si>
    <t>669827GF8</t>
  </si>
  <si>
    <t>013051EU7</t>
  </si>
  <si>
    <t>68333ZAE7</t>
  </si>
  <si>
    <t>563469UT0</t>
  </si>
  <si>
    <t>651333GC4</t>
  </si>
  <si>
    <t>110709EK4</t>
  </si>
  <si>
    <t>642866HD2</t>
  </si>
  <si>
    <t>74814ZFF5</t>
  </si>
  <si>
    <t>56344ZQC6</t>
  </si>
  <si>
    <t>01306ZCV1</t>
  </si>
  <si>
    <t>748148QJ5</t>
  </si>
  <si>
    <t>651333EG7</t>
  </si>
  <si>
    <t>68333ZAR8</t>
  </si>
  <si>
    <t>013051EG8</t>
  </si>
  <si>
    <t>803854KJ6</t>
  </si>
  <si>
    <t>563469UV5</t>
  </si>
  <si>
    <t>651333GE0</t>
  </si>
  <si>
    <t>68333ZAH0</t>
  </si>
  <si>
    <t>741666DH1</t>
  </si>
  <si>
    <t>651333GQ3</t>
  </si>
  <si>
    <t>642866B97</t>
  </si>
  <si>
    <t>110709GK2</t>
  </si>
  <si>
    <t>74814ZFG3</t>
  </si>
  <si>
    <t>669827GC5</t>
  </si>
  <si>
    <t>68333ZBM8</t>
  </si>
  <si>
    <t>651333EZ5</t>
  </si>
  <si>
    <t>68333ZAN7</t>
  </si>
  <si>
    <t>563469CX1</t>
  </si>
  <si>
    <t>56344ZCG2</t>
  </si>
  <si>
    <t>74814ZFM0</t>
  </si>
  <si>
    <t>01306ZDF5</t>
  </si>
  <si>
    <t>013051EP8</t>
  </si>
  <si>
    <t>68333ZAP2</t>
  </si>
  <si>
    <t>563469UX1</t>
  </si>
  <si>
    <t>683234NM6</t>
  </si>
  <si>
    <t>803854KP2</t>
  </si>
  <si>
    <t>651333GG5</t>
  </si>
  <si>
    <t>110709AF9</t>
  </si>
  <si>
    <t>110709EX6</t>
  </si>
  <si>
    <t>741666DD0</t>
  </si>
  <si>
    <t>642866GT8</t>
  </si>
  <si>
    <t>74814ZFH1</t>
  </si>
  <si>
    <t>803854HN1</t>
  </si>
  <si>
    <t>669827GE1</t>
  </si>
  <si>
    <t>669827EW3</t>
  </si>
  <si>
    <t>68333ZAT4</t>
  </si>
  <si>
    <t>68333ZAX5</t>
  </si>
  <si>
    <t>74814ZFP3</t>
  </si>
  <si>
    <t>748148QT3</t>
  </si>
  <si>
    <t>68333ZAU1</t>
  </si>
  <si>
    <t>110709GL0</t>
  </si>
  <si>
    <t>642866HA8</t>
  </si>
  <si>
    <t>74814ZFN8</t>
  </si>
  <si>
    <t>74814ZFR9</t>
  </si>
  <si>
    <t>741666DE8</t>
  </si>
  <si>
    <t>563469VA0</t>
  </si>
  <si>
    <t>68333ZBD8</t>
  </si>
  <si>
    <t>683234SL3</t>
  </si>
  <si>
    <t>669827FL6</t>
  </si>
  <si>
    <t>669827GG6</t>
  </si>
  <si>
    <t>013051ER4</t>
  </si>
  <si>
    <t>68333ZAY3</t>
  </si>
  <si>
    <t>563469VB8</t>
  </si>
  <si>
    <t>803854KU1</t>
  </si>
  <si>
    <t>651333GM2</t>
  </si>
  <si>
    <t>110709GN6</t>
  </si>
  <si>
    <t>642866HB6</t>
  </si>
  <si>
    <t>74814ZFS7</t>
  </si>
  <si>
    <t>803854JA7</t>
  </si>
  <si>
    <t>651333FM3</t>
  </si>
  <si>
    <t>01306ZDC2</t>
  </si>
  <si>
    <t>642866FR3</t>
  </si>
  <si>
    <t>68333ZBJ5</t>
  </si>
  <si>
    <t>31739ZAG0</t>
  </si>
  <si>
    <t>741666DF5</t>
  </si>
  <si>
    <t>563469VE2</t>
  </si>
  <si>
    <t>68333ZBC0</t>
  </si>
  <si>
    <t>110709AK8</t>
  </si>
  <si>
    <t>642866A98</t>
  </si>
  <si>
    <t>74814ZFT5</t>
  </si>
  <si>
    <t>68333ZBG1</t>
  </si>
  <si>
    <t>651333GP5</t>
  </si>
  <si>
    <t>669827FP7</t>
  </si>
  <si>
    <t>013051EW3</t>
  </si>
  <si>
    <t>669827GM3</t>
  </si>
  <si>
    <t>803854KX5</t>
  </si>
  <si>
    <t>651333GR1</t>
  </si>
  <si>
    <t>563469VG7</t>
  </si>
  <si>
    <t>683234VR6</t>
  </si>
  <si>
    <t>68333ZBK2</t>
  </si>
  <si>
    <t>642869AN1</t>
  </si>
  <si>
    <t>741666DG3</t>
  </si>
  <si>
    <t>741666CQ2</t>
  </si>
  <si>
    <t>110709AP7</t>
  </si>
  <si>
    <t>110709FJ6</t>
  </si>
  <si>
    <t>74814ZFV0</t>
  </si>
  <si>
    <t>803854JH2</t>
  </si>
  <si>
    <t>642866FW2</t>
  </si>
  <si>
    <t>68333ZBP1</t>
  </si>
  <si>
    <t>748148RL9</t>
  </si>
  <si>
    <t>803854JJ8</t>
  </si>
  <si>
    <t>563469EZ4</t>
  </si>
  <si>
    <t>642866FZ5</t>
  </si>
  <si>
    <t>669827FQ5</t>
  </si>
  <si>
    <t>683234YD4</t>
  </si>
  <si>
    <t>110709FL1</t>
  </si>
  <si>
    <t>563469FL4</t>
  </si>
  <si>
    <t>74814ZDK6</t>
  </si>
  <si>
    <t>683234ZP6</t>
  </si>
  <si>
    <t>642866GA9</t>
  </si>
  <si>
    <t>563469FQ3</t>
  </si>
  <si>
    <t>803854JL3</t>
  </si>
  <si>
    <t>110709FY3</t>
  </si>
  <si>
    <t>013051DB0</t>
  </si>
  <si>
    <t>563469TM7</t>
  </si>
  <si>
    <t>669827FW2</t>
  </si>
  <si>
    <t>683234B98</t>
  </si>
  <si>
    <t>642869AA9</t>
  </si>
  <si>
    <t>74814ZEF6</t>
  </si>
  <si>
    <t>803854JT6</t>
  </si>
  <si>
    <t>563469TQ8</t>
  </si>
  <si>
    <t>6698278Z3</t>
  </si>
  <si>
    <t>1107098Y1</t>
  </si>
  <si>
    <t>741666CX7</t>
  </si>
  <si>
    <t>563469TW5</t>
  </si>
  <si>
    <t>68323AAY0</t>
  </si>
  <si>
    <t>642869AE1</t>
  </si>
  <si>
    <t>74814ZEK5</t>
  </si>
  <si>
    <t>013051DK0</t>
  </si>
  <si>
    <t>110709GC0</t>
  </si>
  <si>
    <t>669827FZ5</t>
  </si>
  <si>
    <t>68323ACC6</t>
  </si>
  <si>
    <t>803854JU3</t>
  </si>
  <si>
    <t>642866GG6</t>
  </si>
  <si>
    <t>563469UB9</t>
  </si>
  <si>
    <t>74814ZER0</t>
  </si>
  <si>
    <t>563469UF0</t>
  </si>
  <si>
    <t>013051DS3</t>
  </si>
  <si>
    <t>803854KA5</t>
  </si>
  <si>
    <t>68323ACY8</t>
  </si>
  <si>
    <t>803854KC1</t>
  </si>
  <si>
    <t>68323ADZ4</t>
  </si>
  <si>
    <t>11070TAG3</t>
  </si>
  <si>
    <t>642866GL5</t>
  </si>
  <si>
    <t>563469UN3</t>
  </si>
  <si>
    <t>651333FY7</t>
  </si>
  <si>
    <t>013051DY0</t>
  </si>
  <si>
    <t>74814ZEW9</t>
  </si>
  <si>
    <t>68333ZAA5</t>
  </si>
  <si>
    <t>563469US2</t>
  </si>
  <si>
    <t>013051ED5</t>
  </si>
  <si>
    <t>803854KH0</t>
  </si>
  <si>
    <t>110709GJ5</t>
  </si>
  <si>
    <t>642866GQ4</t>
  </si>
  <si>
    <t>651333GD2</t>
  </si>
  <si>
    <t>68333ZAG2</t>
  </si>
  <si>
    <t>669827GB7</t>
  </si>
  <si>
    <t>741666DB4</t>
  </si>
  <si>
    <t>74814ZFE8</t>
  </si>
  <si>
    <t>68333ZAL1</t>
  </si>
  <si>
    <t>013051EQ6</t>
  </si>
  <si>
    <t>110709AG7</t>
  </si>
  <si>
    <t>642866GS0</t>
  </si>
  <si>
    <t>563469UW3</t>
  </si>
  <si>
    <t>651333GH3</t>
  </si>
  <si>
    <t>68333ZAS6</t>
  </si>
  <si>
    <t>803854KN7</t>
  </si>
  <si>
    <t>741666CY5</t>
  </si>
  <si>
    <t>563469UZ6</t>
  </si>
  <si>
    <t>74814ZFL2</t>
  </si>
  <si>
    <t>68333ZAV9</t>
  </si>
  <si>
    <t>110709GM8</t>
  </si>
  <si>
    <t>803854JX7</t>
  </si>
  <si>
    <t>642866HC4</t>
  </si>
  <si>
    <t>68333ZBH9</t>
  </si>
  <si>
    <t>669827GH4</t>
  </si>
  <si>
    <t>013051ES2</t>
  </si>
  <si>
    <t>803854KV9</t>
  </si>
  <si>
    <t>68333ZBA4</t>
  </si>
  <si>
    <t>642866GE1</t>
  </si>
  <si>
    <t>563469VD4</t>
  </si>
  <si>
    <t>74814ZFQ1</t>
  </si>
  <si>
    <t>669827A98</t>
  </si>
  <si>
    <t>68333ZBF3</t>
  </si>
  <si>
    <t>110709GP1</t>
  </si>
  <si>
    <t>68333ZBN6</t>
  </si>
  <si>
    <t>803854KY3</t>
  </si>
  <si>
    <t>63306AJM9</t>
  </si>
  <si>
    <t>31430WRG1</t>
  </si>
  <si>
    <t>233852AF9</t>
  </si>
  <si>
    <t>438121BD6</t>
  </si>
  <si>
    <t>233852AL6</t>
  </si>
  <si>
    <t>892329BZ5</t>
  </si>
  <si>
    <t>68321ZAA9</t>
  </si>
  <si>
    <t>13607H5C2</t>
  </si>
  <si>
    <t>89117F7H6</t>
  </si>
  <si>
    <t>891102AE5</t>
  </si>
  <si>
    <t>21053ZAN4</t>
  </si>
  <si>
    <t>06418MX74</t>
  </si>
  <si>
    <t>44932WAJ9</t>
  </si>
  <si>
    <t>90664ZAX8</t>
  </si>
  <si>
    <t>391906AC8</t>
  </si>
  <si>
    <t>13607L4C4</t>
  </si>
  <si>
    <t>779926FY5</t>
  </si>
  <si>
    <t>46152HAB7</t>
  </si>
  <si>
    <t>136765BV5</t>
  </si>
  <si>
    <t>291839AH1</t>
  </si>
  <si>
    <t>13607LPY3</t>
  </si>
  <si>
    <t>780086WG5</t>
  </si>
  <si>
    <t>89117GTQ0</t>
  </si>
  <si>
    <t>892329BQ5</t>
  </si>
  <si>
    <t>44810ZCJ7</t>
  </si>
  <si>
    <t>780086SY1</t>
  </si>
  <si>
    <t>780086WK6</t>
  </si>
  <si>
    <t>154728AT6</t>
  </si>
  <si>
    <t>565018DK1</t>
  </si>
  <si>
    <t>438121AZ8</t>
  </si>
  <si>
    <t>39138CAH9</t>
  </si>
  <si>
    <t>44932WAD2</t>
  </si>
  <si>
    <t>89117FA33</t>
  </si>
  <si>
    <t>56501RAQ9</t>
  </si>
  <si>
    <t>05590HBE6</t>
  </si>
  <si>
    <t>780086XL3</t>
  </si>
  <si>
    <t>45823TAF3</t>
  </si>
  <si>
    <t>21053ZAW4</t>
  </si>
  <si>
    <t>892329CB7</t>
  </si>
  <si>
    <t>12657ZAR4</t>
  </si>
  <si>
    <t>779926QY3</t>
  </si>
  <si>
    <t>63306AHP4</t>
  </si>
  <si>
    <t>45075EAE4</t>
  </si>
  <si>
    <t>58769CAB8</t>
  </si>
  <si>
    <t>47788ZAS0</t>
  </si>
  <si>
    <t>892329BT9</t>
  </si>
  <si>
    <t>63306AJF4</t>
  </si>
  <si>
    <t>136375CR1</t>
  </si>
  <si>
    <t>31430WZM9</t>
  </si>
  <si>
    <t>89117GX51</t>
  </si>
  <si>
    <t>89117FJ34</t>
  </si>
  <si>
    <t>47788ZAP6</t>
  </si>
  <si>
    <t>233852AH5</t>
  </si>
  <si>
    <t>438121BE4</t>
  </si>
  <si>
    <t>29260ZAL0</t>
  </si>
  <si>
    <t>05590HBG1</t>
  </si>
  <si>
    <t>89119ZAT0</t>
  </si>
  <si>
    <t>154728AW9</t>
  </si>
  <si>
    <t>31430WF90</t>
  </si>
  <si>
    <t>86682ZAQ9</t>
  </si>
  <si>
    <t>89117GRJ8</t>
  </si>
  <si>
    <t>47788ZAM3</t>
  </si>
  <si>
    <t>136765BX1</t>
  </si>
  <si>
    <t>44932WAF7</t>
  </si>
  <si>
    <t>064164QM1</t>
  </si>
  <si>
    <t>63306AHT6</t>
  </si>
  <si>
    <t>136375CS9</t>
  </si>
  <si>
    <t>438121BH7</t>
  </si>
  <si>
    <t>56501RAS5</t>
  </si>
  <si>
    <t>565018DJ4</t>
  </si>
  <si>
    <t>892329BV4</t>
  </si>
  <si>
    <t>05590HBJ5</t>
  </si>
  <si>
    <t>7800863G7</t>
  </si>
  <si>
    <t>47788ZAR2</t>
  </si>
  <si>
    <t>44810ZBZ2</t>
  </si>
  <si>
    <t>89116CFF9</t>
  </si>
  <si>
    <t>136375DL3</t>
  </si>
  <si>
    <t>31430WU44</t>
  </si>
  <si>
    <t>45823TAP1</t>
  </si>
  <si>
    <t>559222BB9</t>
  </si>
  <si>
    <t>663307AF3</t>
  </si>
  <si>
    <t>438121BK0</t>
  </si>
  <si>
    <t>47788ZAT8</t>
  </si>
  <si>
    <t>94106BAH4</t>
  </si>
  <si>
    <t>892329BX0</t>
  </si>
  <si>
    <t>294105AB7</t>
  </si>
  <si>
    <t>44932WAH3</t>
  </si>
  <si>
    <t>350863AB2</t>
  </si>
  <si>
    <t>7800867G3</t>
  </si>
  <si>
    <t>29260ZAA4</t>
  </si>
  <si>
    <t>86682ZAS5</t>
  </si>
  <si>
    <t>68321ZAD3</t>
  </si>
  <si>
    <t>05534ZAF3</t>
  </si>
  <si>
    <t>31430W3J1</t>
  </si>
  <si>
    <t>06418MM43</t>
  </si>
  <si>
    <t>233852AK8</t>
  </si>
  <si>
    <t>19046FAM4</t>
  </si>
  <si>
    <t>892329CA9</t>
  </si>
  <si>
    <t>779926DJ0</t>
  </si>
  <si>
    <t>89116CST5</t>
  </si>
  <si>
    <t>44810ZCK4</t>
  </si>
  <si>
    <t>691915AA0</t>
  </si>
  <si>
    <t>45075EAG9</t>
  </si>
  <si>
    <t>56501RAT3</t>
  </si>
  <si>
    <t>13607LF99</t>
  </si>
  <si>
    <t>31430W7J7</t>
  </si>
  <si>
    <t>89116CMX2</t>
  </si>
  <si>
    <t>779926HR8</t>
  </si>
  <si>
    <t>35085ZBT2</t>
  </si>
  <si>
    <t>891102AF2</t>
  </si>
  <si>
    <t>29260ZAC0</t>
  </si>
  <si>
    <t>68321ZAG6</t>
  </si>
  <si>
    <t>136375DF6</t>
  </si>
  <si>
    <t>56501RAJ5</t>
  </si>
  <si>
    <t>565018DN5</t>
  </si>
  <si>
    <t>892329CC5</t>
  </si>
  <si>
    <t>438121BL8</t>
  </si>
  <si>
    <t>56501RAU0</t>
  </si>
  <si>
    <t>448810AC5</t>
  </si>
  <si>
    <t>921567AD5</t>
  </si>
  <si>
    <t>136375DS8</t>
  </si>
  <si>
    <t>39191ZAA7</t>
  </si>
  <si>
    <t>13607P5X8</t>
  </si>
  <si>
    <t>780086ZH0</t>
  </si>
  <si>
    <t>06418YXB9</t>
  </si>
  <si>
    <t>779926NA8</t>
  </si>
  <si>
    <t>86682ZAT3</t>
  </si>
  <si>
    <t>779926QX5</t>
  </si>
  <si>
    <t>86682ZAN6</t>
  </si>
  <si>
    <t>368271AU6</t>
  </si>
  <si>
    <t>559222AW4</t>
  </si>
  <si>
    <t>689561AE8</t>
  </si>
  <si>
    <t>548243AJ3</t>
  </si>
  <si>
    <t>86682ZAU0</t>
  </si>
  <si>
    <t>663307AQ9</t>
  </si>
  <si>
    <t>39191ZAC3</t>
  </si>
  <si>
    <t>19046FAN2</t>
  </si>
  <si>
    <t>29410ZAU9</t>
  </si>
  <si>
    <t>34959ZAL6</t>
  </si>
  <si>
    <t>29260ZAE6</t>
  </si>
  <si>
    <t>86682ZAR7</t>
  </si>
  <si>
    <t>39138CAB2</t>
  </si>
  <si>
    <t>89116CWY9</t>
  </si>
  <si>
    <t>29280XAA5</t>
  </si>
  <si>
    <t>44810ZAB6</t>
  </si>
  <si>
    <t>691915AB8</t>
  </si>
  <si>
    <t>68321ZAK7</t>
  </si>
  <si>
    <t>29260ZAG1</t>
  </si>
  <si>
    <t>29280XAC1</t>
  </si>
  <si>
    <t>39191ZAF6</t>
  </si>
  <si>
    <t>29290ZAA8</t>
  </si>
  <si>
    <t>021374AD5</t>
  </si>
  <si>
    <t>11271ZAA9</t>
  </si>
  <si>
    <t>46152HAE1</t>
  </si>
  <si>
    <t>44810ZCL2</t>
  </si>
  <si>
    <t>74340XCP4</t>
  </si>
  <si>
    <t>46152HAG6</t>
  </si>
  <si>
    <t>975014AG6</t>
  </si>
  <si>
    <t>73927CAB6</t>
  </si>
  <si>
    <t>39138CAD8</t>
  </si>
  <si>
    <t>136375DE9</t>
  </si>
  <si>
    <t>663307AJ5</t>
  </si>
  <si>
    <t>35085ZBP0</t>
  </si>
  <si>
    <t>89119ZAS2</t>
  </si>
  <si>
    <t>29260ZAJ5</t>
  </si>
  <si>
    <t>007863AC7</t>
  </si>
  <si>
    <t>548243AL8</t>
  </si>
  <si>
    <t>368271AV4</t>
  </si>
  <si>
    <t>29290ZAC4</t>
  </si>
  <si>
    <t>44810ZAD2</t>
  </si>
  <si>
    <t>39191ZAJ8</t>
  </si>
  <si>
    <t>44810ZCR9</t>
  </si>
  <si>
    <t>88078ZAB0</t>
  </si>
  <si>
    <t>663307AS5</t>
  </si>
  <si>
    <t>014443AN5</t>
  </si>
  <si>
    <t>68321ZAL5</t>
  </si>
  <si>
    <t>89119ZAU7</t>
  </si>
  <si>
    <t>19046FAP7</t>
  </si>
  <si>
    <t>110574AC4</t>
  </si>
  <si>
    <t>779926DK7</t>
  </si>
  <si>
    <t>014443AQ8</t>
  </si>
  <si>
    <t>34957EAB7</t>
  </si>
  <si>
    <t>89116CSU2</t>
  </si>
  <si>
    <t>06418MZ49</t>
  </si>
  <si>
    <t>12657ZAJ2</t>
  </si>
  <si>
    <t>44810ZCS7</t>
  </si>
  <si>
    <t>448975AE2</t>
  </si>
  <si>
    <t>88078ZAC8</t>
  </si>
  <si>
    <t>68321ZAN1</t>
  </si>
  <si>
    <t>663307AM8</t>
  </si>
  <si>
    <t>136375DU3</t>
  </si>
  <si>
    <t>10549PAJ0</t>
  </si>
  <si>
    <t>136717BE4</t>
  </si>
  <si>
    <t>007863AE3</t>
  </si>
  <si>
    <t>29410ZAF2</t>
  </si>
  <si>
    <t>12657ZAK9</t>
  </si>
  <si>
    <t>35085ZAD8</t>
  </si>
  <si>
    <t>29290ZAE0</t>
  </si>
  <si>
    <t>34957EAC5</t>
  </si>
  <si>
    <t>44810ZAP5</t>
  </si>
  <si>
    <t>368271AX0</t>
  </si>
  <si>
    <t>90664ZAP5</t>
  </si>
  <si>
    <t>02135ZAA4</t>
  </si>
  <si>
    <t>88078ZAE4</t>
  </si>
  <si>
    <t>19046FAQ5</t>
  </si>
  <si>
    <t>12959CAA7</t>
  </si>
  <si>
    <t>12657ZAM5</t>
  </si>
  <si>
    <t>56502FAA9</t>
  </si>
  <si>
    <t>44810ZAS9</t>
  </si>
  <si>
    <t>110574AD2</t>
  </si>
  <si>
    <t>866796AD7</t>
  </si>
  <si>
    <t>663307AG1</t>
  </si>
  <si>
    <t>39191ZBB4</t>
  </si>
  <si>
    <t>88078ZAF1</t>
  </si>
  <si>
    <t>007863AF0</t>
  </si>
  <si>
    <t>12657ZAN3</t>
  </si>
  <si>
    <t>110574AF7</t>
  </si>
  <si>
    <t>88100BAA7</t>
  </si>
  <si>
    <t>34957ZAB0</t>
  </si>
  <si>
    <t>29410ZAH8</t>
  </si>
  <si>
    <t>88078ZAG9</t>
  </si>
  <si>
    <t>12657ZAQ6</t>
  </si>
  <si>
    <t>90664ZAS9</t>
  </si>
  <si>
    <t>12959CAB5</t>
  </si>
  <si>
    <t>663307AK2</t>
  </si>
  <si>
    <t>34957ZAL8</t>
  </si>
  <si>
    <t>88078ZAH7</t>
  </si>
  <si>
    <t>44810ZAX8</t>
  </si>
  <si>
    <t>12657ZAS2</t>
  </si>
  <si>
    <t>739239AC5</t>
  </si>
  <si>
    <t>19046FAR3</t>
  </si>
  <si>
    <t>39191ZBD0</t>
  </si>
  <si>
    <t>34957ZAM6</t>
  </si>
  <si>
    <t>39138CAF3</t>
  </si>
  <si>
    <t>45823ZAB8</t>
  </si>
  <si>
    <t>29410ZAJ4</t>
  </si>
  <si>
    <t>02135ZAC0</t>
  </si>
  <si>
    <t>007863AG8</t>
  </si>
  <si>
    <t>89119ZAC7</t>
  </si>
  <si>
    <t>39191ZAW9</t>
  </si>
  <si>
    <t>44810ZAY6</t>
  </si>
  <si>
    <t>90664ZAT7</t>
  </si>
  <si>
    <t>02135ZAD8</t>
  </si>
  <si>
    <t>88100BAB5</t>
  </si>
  <si>
    <t>449586AB2</t>
  </si>
  <si>
    <t>39191ZAX7</t>
  </si>
  <si>
    <t>014443AF2</t>
  </si>
  <si>
    <t>548243AB0</t>
  </si>
  <si>
    <t>90664ZAU4</t>
  </si>
  <si>
    <t>405819AA1</t>
  </si>
  <si>
    <t>44810ZBD1</t>
  </si>
  <si>
    <t>12959CAC3</t>
  </si>
  <si>
    <t>34957ZAP9</t>
  </si>
  <si>
    <t>12657ZAW3</t>
  </si>
  <si>
    <t>02135ZAE6</t>
  </si>
  <si>
    <t>35085ZBE5</t>
  </si>
  <si>
    <t>39191ZAY5</t>
  </si>
  <si>
    <t>34959ZAA0</t>
  </si>
  <si>
    <t>29410ZAK1</t>
  </si>
  <si>
    <t>35085ZBF2</t>
  </si>
  <si>
    <t>45823ZAD4</t>
  </si>
  <si>
    <t>02135ZAF3</t>
  </si>
  <si>
    <t>014443AC9</t>
  </si>
  <si>
    <t>12657ZAY9</t>
  </si>
  <si>
    <t>007863AH6</t>
  </si>
  <si>
    <t>19046FAS1</t>
  </si>
  <si>
    <t>663307AD8</t>
  </si>
  <si>
    <t>448975AB8</t>
  </si>
  <si>
    <t>12657ZBB8</t>
  </si>
  <si>
    <t>34957ZAR5</t>
  </si>
  <si>
    <t>02135ZAK2</t>
  </si>
  <si>
    <t>548243AF1</t>
  </si>
  <si>
    <t>44810ZBK5</t>
  </si>
  <si>
    <t>110574AH3</t>
  </si>
  <si>
    <t>29290ZAL4</t>
  </si>
  <si>
    <t>110574AJ9</t>
  </si>
  <si>
    <t>90664ZAD2</t>
  </si>
  <si>
    <t>44810ZBN9</t>
  </si>
  <si>
    <t>19046FAT9</t>
  </si>
  <si>
    <t>663307AB2</t>
  </si>
  <si>
    <t>29290ZAP5</t>
  </si>
  <si>
    <t>12657ZBE2</t>
  </si>
  <si>
    <t>35085ZBQ8</t>
  </si>
  <si>
    <t>89119ZAG8</t>
  </si>
  <si>
    <t>34957ZAT1</t>
  </si>
  <si>
    <t>02135ZAP1</t>
  </si>
  <si>
    <t>448975AD4</t>
  </si>
  <si>
    <t>35085ZBK1</t>
  </si>
  <si>
    <t>368271AY8</t>
  </si>
  <si>
    <t>34959ZAB8</t>
  </si>
  <si>
    <t>007863AJ2</t>
  </si>
  <si>
    <t>02135ZAQ9</t>
  </si>
  <si>
    <t>12657ZBG7</t>
  </si>
  <si>
    <t>89119ZAH6</t>
  </si>
  <si>
    <t>34957ZAU8</t>
  </si>
  <si>
    <t>136375CG5</t>
  </si>
  <si>
    <t>548243AE4</t>
  </si>
  <si>
    <t>44810ZBS8</t>
  </si>
  <si>
    <t>34959ZAE2</t>
  </si>
  <si>
    <t>35085ZBL9</t>
  </si>
  <si>
    <t>90664ZAW0</t>
  </si>
  <si>
    <t>34957ZAV6</t>
  </si>
  <si>
    <t>368271BA9</t>
  </si>
  <si>
    <t>44810ZAR1</t>
  </si>
  <si>
    <t>12657ZBJ1</t>
  </si>
  <si>
    <t>02135ZAS5</t>
  </si>
  <si>
    <t>34957ZAA2</t>
  </si>
  <si>
    <t>449586AD8</t>
  </si>
  <si>
    <t>739239AD3</t>
  </si>
  <si>
    <t>34959ZAF9</t>
  </si>
  <si>
    <t>19046FAU6</t>
  </si>
  <si>
    <t>007863AK9</t>
  </si>
  <si>
    <t>368271BB7</t>
  </si>
  <si>
    <t>35085ZBM7</t>
  </si>
  <si>
    <t>136375CM2</t>
  </si>
  <si>
    <t>34957ZAW4</t>
  </si>
  <si>
    <t>975014AE1</t>
  </si>
  <si>
    <t>34959ZAG7</t>
  </si>
  <si>
    <t>44810ZBU3</t>
  </si>
  <si>
    <t>90664ZAY6</t>
  </si>
  <si>
    <t>12657ZBK8</t>
  </si>
  <si>
    <t>29410ZAL9</t>
  </si>
  <si>
    <t>29290ZAS9</t>
  </si>
  <si>
    <t>449586AE6</t>
  </si>
  <si>
    <t>89119ZAK9</t>
  </si>
  <si>
    <t>35085ZBS4</t>
  </si>
  <si>
    <t>68321ZAB7</t>
  </si>
  <si>
    <t>449586AF3</t>
  </si>
  <si>
    <t>739239AE1</t>
  </si>
  <si>
    <t>136375CQ3</t>
  </si>
  <si>
    <t>34957ZAX2</t>
  </si>
  <si>
    <t>12657ZBL6</t>
  </si>
  <si>
    <t>29410ZAM7</t>
  </si>
  <si>
    <t>34959ZAH5</t>
  </si>
  <si>
    <t>68321ZAC5</t>
  </si>
  <si>
    <t>136375CT7</t>
  </si>
  <si>
    <t>35085ZBU9</t>
  </si>
  <si>
    <t>014443AK1</t>
  </si>
  <si>
    <t>44810ZBX7</t>
  </si>
  <si>
    <t>29410ZAP0</t>
  </si>
  <si>
    <t>78423UAB4</t>
  </si>
  <si>
    <t>34959ZAJ1</t>
  </si>
  <si>
    <t>29260ZAB2</t>
  </si>
  <si>
    <t>12657ZBM4</t>
  </si>
  <si>
    <t>110574AK6</t>
  </si>
  <si>
    <t>89119ZAM5</t>
  </si>
  <si>
    <t>136375CX8</t>
  </si>
  <si>
    <t>44810ZCD0</t>
  </si>
  <si>
    <t>35085ZBV7</t>
  </si>
  <si>
    <t>449586AH9</t>
  </si>
  <si>
    <t>29260ZAD8</t>
  </si>
  <si>
    <t>44810ZCA6</t>
  </si>
  <si>
    <t>007863AL7</t>
  </si>
  <si>
    <t>29410ZAQ8</t>
  </si>
  <si>
    <t>26857QAA9</t>
  </si>
  <si>
    <t>39138CAJ5</t>
  </si>
  <si>
    <t>34959ZAK8</t>
  </si>
  <si>
    <t>68321ZAE1</t>
  </si>
  <si>
    <t>12657ZBN2</t>
  </si>
  <si>
    <t>34957ZAN4</t>
  </si>
  <si>
    <t>405819AB9</t>
  </si>
  <si>
    <t>12657ZAU7</t>
  </si>
  <si>
    <t>29290ZAK6</t>
  </si>
  <si>
    <t>45823TAC0</t>
  </si>
  <si>
    <t>975014AF8</t>
  </si>
  <si>
    <t>68321ZAJ0</t>
  </si>
  <si>
    <t>007863AM5</t>
  </si>
  <si>
    <t>405819AC7</t>
  </si>
  <si>
    <t>663307AR7</t>
  </si>
  <si>
    <t>34957ZAY0</t>
  </si>
  <si>
    <t>29410ZAS4</t>
  </si>
  <si>
    <t>12657ZBP7</t>
  </si>
  <si>
    <t>29260ZAF3</t>
  </si>
  <si>
    <t>44810ZCH1</t>
  </si>
  <si>
    <t>391906AJ3</t>
  </si>
  <si>
    <t>12959CAD1</t>
  </si>
  <si>
    <t>89119ZAQ6</t>
  </si>
  <si>
    <t>44810ZBE9</t>
  </si>
  <si>
    <t>548243AC8</t>
  </si>
  <si>
    <t>34957ZAZ7</t>
  </si>
  <si>
    <t>136717BD6</t>
  </si>
  <si>
    <t>29260ZAH9</t>
  </si>
  <si>
    <t>29410ZAV7</t>
  </si>
  <si>
    <t>35085ZBG0</t>
  </si>
  <si>
    <t>35085ZCD6</t>
  </si>
  <si>
    <t>12657ZBQ5</t>
  </si>
  <si>
    <t>89119ZAR4</t>
  </si>
  <si>
    <t>34957ZAQ7</t>
  </si>
  <si>
    <t>12657ZBA0</t>
  </si>
  <si>
    <t>014443AM7</t>
  </si>
  <si>
    <t>34959ZAM4</t>
  </si>
  <si>
    <t>44810ZCM0</t>
  </si>
  <si>
    <t>136375DG4</t>
  </si>
  <si>
    <t>45823TAE6</t>
  </si>
  <si>
    <t>449586AK2</t>
  </si>
  <si>
    <t>34957ZBA1</t>
  </si>
  <si>
    <t>29280XAD9</t>
  </si>
  <si>
    <t>02135ZAH9</t>
  </si>
  <si>
    <t>35085ZCA2</t>
  </si>
  <si>
    <t>22944CAA4</t>
  </si>
  <si>
    <t>29410ZAW5</t>
  </si>
  <si>
    <t>29260ZAK2</t>
  </si>
  <si>
    <t>35085ZBH8</t>
  </si>
  <si>
    <t>12959CAE9</t>
  </si>
  <si>
    <t>12657ZBD4</t>
  </si>
  <si>
    <t>35085ZCB0</t>
  </si>
  <si>
    <t>136375DM1</t>
  </si>
  <si>
    <t>021374AF0</t>
  </si>
  <si>
    <t>34957EAD3</t>
  </si>
  <si>
    <t>294105AC5</t>
  </si>
  <si>
    <t>663307AT3</t>
  </si>
  <si>
    <t>548243AM6</t>
  </si>
  <si>
    <t>68321ZAM3</t>
  </si>
  <si>
    <t>22944CAB2</t>
  </si>
  <si>
    <t>45823TAN6</t>
  </si>
  <si>
    <t>35085ZCC8</t>
  </si>
  <si>
    <t>44810ZCQ1</t>
  </si>
  <si>
    <t>68321ZAP6</t>
  </si>
  <si>
    <t>45823TAQ9</t>
  </si>
  <si>
    <t>29280XAE7</t>
  </si>
  <si>
    <t>34957EAE1</t>
  </si>
  <si>
    <t>570311AG5</t>
  </si>
  <si>
    <t>Maritime Electric Co Ltd</t>
  </si>
  <si>
    <t>021374AE3</t>
  </si>
  <si>
    <t>12657ZBH5</t>
  </si>
  <si>
    <t>63306AHF6</t>
  </si>
  <si>
    <t>918423BF0</t>
  </si>
  <si>
    <t>12532HAH7</t>
  </si>
  <si>
    <t>25675TAK3</t>
  </si>
  <si>
    <t>078149DW8</t>
  </si>
  <si>
    <t>125491AG5</t>
  </si>
  <si>
    <t>07813ZBY9</t>
  </si>
  <si>
    <t>70960AAF5</t>
  </si>
  <si>
    <t>02138ZAQ6</t>
  </si>
  <si>
    <t>766910BK8</t>
  </si>
  <si>
    <t>85472NAC3</t>
  </si>
  <si>
    <t>190330AQ3</t>
  </si>
  <si>
    <t>13321LAL2</t>
  </si>
  <si>
    <t>06369ZCH5</t>
  </si>
  <si>
    <t>29251ZBY2</t>
  </si>
  <si>
    <t>11291ZAK3</t>
  </si>
  <si>
    <t>918423BC7</t>
  </si>
  <si>
    <t>55279QAE0</t>
  </si>
  <si>
    <t>759480AL0</t>
  </si>
  <si>
    <t>303901AZ5</t>
  </si>
  <si>
    <t>59162NAF6</t>
  </si>
  <si>
    <t>126462AF7</t>
  </si>
  <si>
    <t>95751ZAD5</t>
  </si>
  <si>
    <t>29446NAQ3</t>
  </si>
  <si>
    <t>116705AL8</t>
  </si>
  <si>
    <t>83179XAH1</t>
  </si>
  <si>
    <t>34527ADB3</t>
  </si>
  <si>
    <t>13638ZDX0</t>
  </si>
  <si>
    <t>13607LGL1</t>
  </si>
  <si>
    <t>51925DCF1</t>
  </si>
  <si>
    <t>89156VAA4</t>
  </si>
  <si>
    <t>87971MBQ5</t>
  </si>
  <si>
    <t>190330AR1</t>
  </si>
  <si>
    <t>15135UAT6</t>
  </si>
  <si>
    <t>37045YAK0</t>
  </si>
  <si>
    <t>53947ZAD9</t>
  </si>
  <si>
    <t>35085ZBY1</t>
  </si>
  <si>
    <t>45833VAF6</t>
  </si>
  <si>
    <t>918423BH6</t>
  </si>
  <si>
    <t>29251ZCF2</t>
  </si>
  <si>
    <t>13645RBC7</t>
  </si>
  <si>
    <t>766910BS1</t>
  </si>
  <si>
    <t>87971MBG7</t>
  </si>
  <si>
    <t>31890BAA1</t>
  </si>
  <si>
    <t>17039AAN6</t>
  </si>
  <si>
    <t>375916AD5</t>
  </si>
  <si>
    <t>89353ZCA4</t>
  </si>
  <si>
    <t>26153WAJ8</t>
  </si>
  <si>
    <t>29446NAP5</t>
  </si>
  <si>
    <t>70632ZAK7</t>
  </si>
  <si>
    <t>74167KAC3</t>
  </si>
  <si>
    <t>227107AQ2</t>
  </si>
  <si>
    <t>12658MAD3</t>
  </si>
  <si>
    <t>13668ZAD0</t>
  </si>
  <si>
    <t>124900AC5</t>
  </si>
  <si>
    <t>92938WAA1</t>
  </si>
  <si>
    <t>13607LKJ1</t>
  </si>
  <si>
    <t>92277LAJ5</t>
  </si>
  <si>
    <t>29446NAR1</t>
  </si>
  <si>
    <t>16141AAG8</t>
  </si>
  <si>
    <t>349553AP2</t>
  </si>
  <si>
    <t>019456AG7</t>
  </si>
  <si>
    <t>318071AG2</t>
  </si>
  <si>
    <t>34527ACY4</t>
  </si>
  <si>
    <t>89353ZBE7</t>
  </si>
  <si>
    <t>29251ZCA3</t>
  </si>
  <si>
    <t>83179XAQ1</t>
  </si>
  <si>
    <t>07813ZCJ1</t>
  </si>
  <si>
    <t>02138ZAW3</t>
  </si>
  <si>
    <t>293365AD4</t>
  </si>
  <si>
    <t>124765AC2</t>
  </si>
  <si>
    <t>126462AJ9</t>
  </si>
  <si>
    <t>92660FAQ7</t>
  </si>
  <si>
    <t>U8302FAA9</t>
  </si>
  <si>
    <t>00208DAC5</t>
  </si>
  <si>
    <t>96467AAB7</t>
  </si>
  <si>
    <t>49327ZAA3</t>
  </si>
  <si>
    <t>80310ZAJ8</t>
  </si>
  <si>
    <t>37045YAM6</t>
  </si>
  <si>
    <t>26154EAD0</t>
  </si>
  <si>
    <t>89353ZAY4</t>
  </si>
  <si>
    <t>759480AM8</t>
  </si>
  <si>
    <t>06415GM98</t>
  </si>
  <si>
    <t>89353ZBA5</t>
  </si>
  <si>
    <t>07813ZCA0</t>
  </si>
  <si>
    <t>387427AL1</t>
  </si>
  <si>
    <t>06369ZCJ1</t>
  </si>
  <si>
    <t>11291ZAE7</t>
  </si>
  <si>
    <t>14046ZAP4</t>
  </si>
  <si>
    <t>12532HAG9</t>
  </si>
  <si>
    <t>918423BE3</t>
  </si>
  <si>
    <t>775109CV1</t>
  </si>
  <si>
    <t>25675TAQ0</t>
  </si>
  <si>
    <t>019456AK8</t>
  </si>
  <si>
    <t>775109CP4</t>
  </si>
  <si>
    <t>766910BH5</t>
  </si>
  <si>
    <t>34527ACP3</t>
  </si>
  <si>
    <t>07813ZCN2</t>
  </si>
  <si>
    <t>02091ZAA6</t>
  </si>
  <si>
    <t>539481AM3</t>
  </si>
  <si>
    <t>87971MCE1</t>
  </si>
  <si>
    <t>83179XAP3</t>
  </si>
  <si>
    <t>116705AK0</t>
  </si>
  <si>
    <t>02138ZBH5</t>
  </si>
  <si>
    <t>11282ZAM0</t>
  </si>
  <si>
    <t>13607LYA5</t>
  </si>
  <si>
    <t>53947ZAF4</t>
  </si>
  <si>
    <t>01626PAT3</t>
  </si>
  <si>
    <t>126462AH3</t>
  </si>
  <si>
    <t>37045YAL8</t>
  </si>
  <si>
    <t>34527ACT5</t>
  </si>
  <si>
    <t>89156VAB2</t>
  </si>
  <si>
    <t>26154EAE8</t>
  </si>
  <si>
    <t>318071AJ6</t>
  </si>
  <si>
    <t>63309ZNM6</t>
  </si>
  <si>
    <t>880789AS1</t>
  </si>
  <si>
    <t>019456AL6</t>
  </si>
  <si>
    <t>403925BE9</t>
  </si>
  <si>
    <t>92277LAK2</t>
  </si>
  <si>
    <t>13645RAZ7</t>
  </si>
  <si>
    <t>07813ZCQ5</t>
  </si>
  <si>
    <t>70632ZAM3</t>
  </si>
  <si>
    <t>387427AM9</t>
  </si>
  <si>
    <t>775109BT7</t>
  </si>
  <si>
    <t>766910BJ1</t>
  </si>
  <si>
    <t>07813ZAC8</t>
  </si>
  <si>
    <t>775109BJ9</t>
  </si>
  <si>
    <t>87971MBJ1</t>
  </si>
  <si>
    <t>349553AQ0</t>
  </si>
  <si>
    <t>12658MAE1</t>
  </si>
  <si>
    <t>17039AAP1</t>
  </si>
  <si>
    <t>13607PBA1</t>
  </si>
  <si>
    <t>303901BD3</t>
  </si>
  <si>
    <t>92340VAA5</t>
  </si>
  <si>
    <t>116705AE4</t>
  </si>
  <si>
    <t>74167KAD1</t>
  </si>
  <si>
    <t>06369ZCK8</t>
  </si>
  <si>
    <t>25675TAL1</t>
  </si>
  <si>
    <t>92660FAR5</t>
  </si>
  <si>
    <t>06418MQT4</t>
  </si>
  <si>
    <t>019456AD4</t>
  </si>
  <si>
    <t>918423BG8</t>
  </si>
  <si>
    <t>9611488Z9</t>
  </si>
  <si>
    <t>12532HAJ3</t>
  </si>
  <si>
    <t>07813ZCC6</t>
  </si>
  <si>
    <t>92938WAC7</t>
  </si>
  <si>
    <t>34527ADA5</t>
  </si>
  <si>
    <t>87971MBZ5</t>
  </si>
  <si>
    <t>37482ZAA9</t>
  </si>
  <si>
    <t>89353ZCE6</t>
  </si>
  <si>
    <t>227107AT6</t>
  </si>
  <si>
    <t>766910BL6</t>
  </si>
  <si>
    <t>29251ZBS5</t>
  </si>
  <si>
    <t>387427AN7</t>
  </si>
  <si>
    <t>11291ZAF4</t>
  </si>
  <si>
    <t>82621KAE2</t>
  </si>
  <si>
    <t>293365AG7</t>
  </si>
  <si>
    <t>96467AAA9</t>
  </si>
  <si>
    <t>16141AAE3</t>
  </si>
  <si>
    <t>918423BK9</t>
  </si>
  <si>
    <t>375916AA1</t>
  </si>
  <si>
    <t>59162NAM1</t>
  </si>
  <si>
    <t>80310ZAK5</t>
  </si>
  <si>
    <t>448059AA3</t>
  </si>
  <si>
    <t>775109CQ2</t>
  </si>
  <si>
    <t>539481AT8</t>
  </si>
  <si>
    <t>83179XAK4</t>
  </si>
  <si>
    <t>89678ZAC0</t>
  </si>
  <si>
    <t>92660FAL8</t>
  </si>
  <si>
    <t>11282ZAN8</t>
  </si>
  <si>
    <t>17039ABA3</t>
  </si>
  <si>
    <t>836720AA0</t>
  </si>
  <si>
    <t>70632ZAQ4</t>
  </si>
  <si>
    <t>14046ZAM1</t>
  </si>
  <si>
    <t>07813ZCL6</t>
  </si>
  <si>
    <t>63309ZNN4</t>
  </si>
  <si>
    <t>87971MBN2</t>
  </si>
  <si>
    <t>34527ACS7</t>
  </si>
  <si>
    <t>019456AF9</t>
  </si>
  <si>
    <t>29251ZCC9</t>
  </si>
  <si>
    <t>29251ZCG0</t>
  </si>
  <si>
    <t>37045YAN4</t>
  </si>
  <si>
    <t>766910BN2</t>
  </si>
  <si>
    <t>17039AAS5</t>
  </si>
  <si>
    <t>55279QAF7</t>
  </si>
  <si>
    <t>06369ZCL6</t>
  </si>
  <si>
    <t>74167KAF6</t>
  </si>
  <si>
    <t>781903AP4</t>
  </si>
  <si>
    <t>227107AU3</t>
  </si>
  <si>
    <t>13607PG57</t>
  </si>
  <si>
    <t>86721ZAQ2</t>
  </si>
  <si>
    <t>25675TAP2</t>
  </si>
  <si>
    <t>290876AE1</t>
  </si>
  <si>
    <t>18976JAC4</t>
  </si>
  <si>
    <t>07813ZCE2</t>
  </si>
  <si>
    <t>046789AB9</t>
  </si>
  <si>
    <t>45833VAH2</t>
  </si>
  <si>
    <t>49327ZAB1</t>
  </si>
  <si>
    <t>172967QC8</t>
  </si>
  <si>
    <t>31890BAD5</t>
  </si>
  <si>
    <t>293365AJ1</t>
  </si>
  <si>
    <t>126462AK6</t>
  </si>
  <si>
    <t>65339KDR8</t>
  </si>
  <si>
    <t>116705AJ3</t>
  </si>
  <si>
    <t>85472NAD1</t>
  </si>
  <si>
    <t>14179VAJ6</t>
  </si>
  <si>
    <t>802912AA3</t>
  </si>
  <si>
    <t>26153WAM1</t>
  </si>
  <si>
    <t>89353ZCN6</t>
  </si>
  <si>
    <t>29251ZAD9</t>
  </si>
  <si>
    <t>11291ZAM9</t>
  </si>
  <si>
    <t>83179XAR9</t>
  </si>
  <si>
    <t>63309ZNP9</t>
  </si>
  <si>
    <t>87971MCB7</t>
  </si>
  <si>
    <t>136681AG8</t>
  </si>
  <si>
    <t>775109CW9</t>
  </si>
  <si>
    <t>01626PAS5</t>
  </si>
  <si>
    <t>87971MBS1</t>
  </si>
  <si>
    <t>227107AR0</t>
  </si>
  <si>
    <t>80310ZAM1</t>
  </si>
  <si>
    <t>92938WAB9</t>
  </si>
  <si>
    <t>375916AE3</t>
  </si>
  <si>
    <t>02138ZAX1</t>
  </si>
  <si>
    <t>775109CS8</t>
  </si>
  <si>
    <t>89353ZBK3</t>
  </si>
  <si>
    <t>83179XAM0</t>
  </si>
  <si>
    <t>25675TAR8</t>
  </si>
  <si>
    <t>387427AK3</t>
  </si>
  <si>
    <t>126462AG5</t>
  </si>
  <si>
    <t>92660FAM6</t>
  </si>
  <si>
    <t>26154EAF5</t>
  </si>
  <si>
    <t>87971MCF8</t>
  </si>
  <si>
    <t>17039AAZ9</t>
  </si>
  <si>
    <t>74167KAH2</t>
  </si>
  <si>
    <t>31890BAB9</t>
  </si>
  <si>
    <t>766910BQ5</t>
  </si>
  <si>
    <t>303901BG6</t>
  </si>
  <si>
    <t>00208DAB7</t>
  </si>
  <si>
    <t>07813ZCG7</t>
  </si>
  <si>
    <t>95751ZAH6</t>
  </si>
  <si>
    <t>07813ZAL8</t>
  </si>
  <si>
    <t>759480AN6</t>
  </si>
  <si>
    <t>13321LAM0</t>
  </si>
  <si>
    <t>89353ZCH9</t>
  </si>
  <si>
    <t>116705AN4</t>
  </si>
  <si>
    <t>83179XAS7</t>
  </si>
  <si>
    <t>227107AS8</t>
  </si>
  <si>
    <t>87971MCH4</t>
  </si>
  <si>
    <t>35085ZBZ8</t>
  </si>
  <si>
    <t>349553AS6</t>
  </si>
  <si>
    <t>14046ZAS8</t>
  </si>
  <si>
    <t>19239CAA4</t>
  </si>
  <si>
    <t>85853FAB1</t>
  </si>
  <si>
    <t>766910BR3</t>
  </si>
  <si>
    <t>387427AP2</t>
  </si>
  <si>
    <t>374825AL1</t>
  </si>
  <si>
    <t>87971MBV4</t>
  </si>
  <si>
    <t>375916AB9</t>
  </si>
  <si>
    <t>45833VAC3</t>
  </si>
  <si>
    <t>92277LAH9</t>
  </si>
  <si>
    <t>70632ZAS0</t>
  </si>
  <si>
    <t>136385BF7</t>
  </si>
  <si>
    <t>078149DV0</t>
  </si>
  <si>
    <t>70632ZAV3</t>
  </si>
  <si>
    <t>227107AV1</t>
  </si>
  <si>
    <t>836720AB8</t>
  </si>
  <si>
    <t>96115ZAD4</t>
  </si>
  <si>
    <t>07813ZAP9</t>
  </si>
  <si>
    <t>766910BU6</t>
  </si>
  <si>
    <t>53947ZAS6</t>
  </si>
  <si>
    <t>16141AAF0</t>
  </si>
  <si>
    <t>880789AT9</t>
  </si>
  <si>
    <t>74167KAG4</t>
  </si>
  <si>
    <t>349553AT4</t>
  </si>
  <si>
    <t>49327ZAC9</t>
  </si>
  <si>
    <t>775109BV2</t>
  </si>
  <si>
    <t>759480AP1</t>
  </si>
  <si>
    <t>89678ZAD8</t>
  </si>
  <si>
    <t>89353ZCK2</t>
  </si>
  <si>
    <t>45833VAE9</t>
  </si>
  <si>
    <t>85472NAE9</t>
  </si>
  <si>
    <t>31890BAC7</t>
  </si>
  <si>
    <t>13645RBL7</t>
  </si>
  <si>
    <t>00208DAD3</t>
  </si>
  <si>
    <t>29251ZAK3</t>
  </si>
  <si>
    <t>17039AAW6</t>
  </si>
  <si>
    <t>11291ZAG2</t>
  </si>
  <si>
    <t>539481AP6</t>
  </si>
  <si>
    <t>14046ZAN9</t>
  </si>
  <si>
    <t>11282ZAR9</t>
  </si>
  <si>
    <t>29251ZBW6</t>
  </si>
  <si>
    <t>07813ZCK8</t>
  </si>
  <si>
    <t>669816AF7</t>
  </si>
  <si>
    <t>87971MBX0</t>
  </si>
  <si>
    <t>116705AM6</t>
  </si>
  <si>
    <t>59162NAL3</t>
  </si>
  <si>
    <t>11291ZAL1</t>
  </si>
  <si>
    <t>19239CAB2</t>
  </si>
  <si>
    <t>45833VAG4</t>
  </si>
  <si>
    <t>53947ZAT4</t>
  </si>
  <si>
    <t>17039AAX4</t>
  </si>
  <si>
    <t>96115ZAE2</t>
  </si>
  <si>
    <t>87971MCA9</t>
  </si>
  <si>
    <t>29251ZBZ9</t>
  </si>
  <si>
    <t>31890BAE3</t>
  </si>
  <si>
    <t>116705AG9</t>
  </si>
  <si>
    <t>74167KAJ8</t>
  </si>
  <si>
    <t>70632ZAY7</t>
  </si>
  <si>
    <t>37482ZAF8</t>
  </si>
  <si>
    <t>66988ZAU3</t>
  </si>
  <si>
    <t>87971MCC5</t>
  </si>
  <si>
    <t>775109DA6</t>
  </si>
  <si>
    <t>29251ZBU0</t>
  </si>
  <si>
    <t>11282ZAS7</t>
  </si>
  <si>
    <t>349553AR8</t>
  </si>
  <si>
    <t>70632ZAW1</t>
  </si>
  <si>
    <t>14046ZAR0</t>
  </si>
  <si>
    <t>45833VAJ8</t>
  </si>
  <si>
    <t>87971MCG6</t>
  </si>
  <si>
    <t>13668ZAL2</t>
  </si>
  <si>
    <t>17039AAY2</t>
  </si>
  <si>
    <t>02138ZBJ1</t>
  </si>
  <si>
    <t>11291ZAH0</t>
  </si>
  <si>
    <t>53947ZAU1</t>
  </si>
  <si>
    <t>92340VAC1</t>
  </si>
  <si>
    <t>92660FAS3</t>
  </si>
  <si>
    <t>29251ZCD7</t>
  </si>
  <si>
    <t>07813ZCR3</t>
  </si>
  <si>
    <t>92938WAD5</t>
  </si>
  <si>
    <t>293365AH5</t>
  </si>
  <si>
    <t>11282ZAU2</t>
  </si>
  <si>
    <t>303901BT8</t>
  </si>
  <si>
    <t>116705AQ7</t>
  </si>
  <si>
    <t>670018AA8</t>
  </si>
  <si>
    <t>53947ZAX5</t>
  </si>
  <si>
    <t>836720AC6</t>
  </si>
  <si>
    <t>19239CAD8</t>
  </si>
  <si>
    <t>268317BG8</t>
  </si>
  <si>
    <t>89353ZCQ9</t>
  </si>
  <si>
    <t>29251ZCH8</t>
  </si>
  <si>
    <t>880789AU6</t>
  </si>
  <si>
    <t>07813ZAT1</t>
  </si>
  <si>
    <t>65339KDT4</t>
  </si>
  <si>
    <t>13668ZAN8</t>
  </si>
  <si>
    <t>11282ZAV0</t>
  </si>
  <si>
    <t>59162ZAB8</t>
  </si>
  <si>
    <t>83357ZAD9</t>
  </si>
  <si>
    <t>34957UAB1</t>
  </si>
  <si>
    <t>29251ZAQ0</t>
  </si>
  <si>
    <t>66988ZAX7</t>
  </si>
  <si>
    <t>13645RBM5</t>
  </si>
  <si>
    <t>53947ZAY3</t>
  </si>
  <si>
    <t>35085ZAM8</t>
  </si>
  <si>
    <t>83357ZAE7</t>
  </si>
  <si>
    <t>05573YAB7</t>
  </si>
  <si>
    <t>07813ZBL7</t>
  </si>
  <si>
    <t>86721ZAB5</t>
  </si>
  <si>
    <t>42246QAK4</t>
  </si>
  <si>
    <t>Heathrow Funding Ltd</t>
  </si>
  <si>
    <t>89353ZBU1</t>
  </si>
  <si>
    <t>53947ZAH0</t>
  </si>
  <si>
    <t>34958ZAA1</t>
  </si>
  <si>
    <t>349553AD9</t>
  </si>
  <si>
    <t>66988ZAY5</t>
  </si>
  <si>
    <t>29251ZAV9</t>
  </si>
  <si>
    <t>775109AP6</t>
  </si>
  <si>
    <t>775109CT6</t>
  </si>
  <si>
    <t>13644ZAX5</t>
  </si>
  <si>
    <t>66988ZAZ2</t>
  </si>
  <si>
    <t>775109AQ4</t>
  </si>
  <si>
    <t>29251ZAY3</t>
  </si>
  <si>
    <t>880789AC6</t>
  </si>
  <si>
    <t>775109AT8</t>
  </si>
  <si>
    <t>880789AN2</t>
  </si>
  <si>
    <t>95751ZAN3</t>
  </si>
  <si>
    <t>89353ZBV9</t>
  </si>
  <si>
    <t>66988ZBB4</t>
  </si>
  <si>
    <t>31807ZAL6</t>
  </si>
  <si>
    <t>29251ZBB2</t>
  </si>
  <si>
    <t>13321LAJ7</t>
  </si>
  <si>
    <t>87971MAS2</t>
  </si>
  <si>
    <t>70632ZAC5</t>
  </si>
  <si>
    <t>66988ZBC2</t>
  </si>
  <si>
    <t>87971MAU7</t>
  </si>
  <si>
    <t>29251ZBG1</t>
  </si>
  <si>
    <t>70632ZAD3</t>
  </si>
  <si>
    <t>87971MAW3</t>
  </si>
  <si>
    <t>45834ZAE9</t>
  </si>
  <si>
    <t>02138ZAL7</t>
  </si>
  <si>
    <t>07813ZBH6</t>
  </si>
  <si>
    <t>34958ZAC7</t>
  </si>
  <si>
    <t>29251ZBR7</t>
  </si>
  <si>
    <t>72908WAC5</t>
  </si>
  <si>
    <t>59162NAB5</t>
  </si>
  <si>
    <t>87971MAY9</t>
  </si>
  <si>
    <t>66988ZBD0</t>
  </si>
  <si>
    <t>17039AAH9</t>
  </si>
  <si>
    <t>89353ZBZ0</t>
  </si>
  <si>
    <t>86721ZAN9</t>
  </si>
  <si>
    <t>70632ZAJ0</t>
  </si>
  <si>
    <t>13638ZDD4</t>
  </si>
  <si>
    <t>34957UAC9</t>
  </si>
  <si>
    <t>89353ZCB2</t>
  </si>
  <si>
    <t>59162NAG4</t>
  </si>
  <si>
    <t>70632ZAL5</t>
  </si>
  <si>
    <t>89353ZCC0</t>
  </si>
  <si>
    <t>70632ZAN1</t>
  </si>
  <si>
    <t>66988ZBE8</t>
  </si>
  <si>
    <t>116705AH7</t>
  </si>
  <si>
    <t>89353ZCD8</t>
  </si>
  <si>
    <t>11282ZAP3</t>
  </si>
  <si>
    <t>531544AA2</t>
  </si>
  <si>
    <t>59162NAJ8</t>
  </si>
  <si>
    <t>17039AAT3</t>
  </si>
  <si>
    <t>13645RBA1</t>
  </si>
  <si>
    <t>669816AE0</t>
  </si>
  <si>
    <t>70632ZAR2</t>
  </si>
  <si>
    <t>11282ZAQ1</t>
  </si>
  <si>
    <t>34958ZAB9</t>
  </si>
  <si>
    <t>86721ZAR0</t>
  </si>
  <si>
    <t>29251ZBV8</t>
  </si>
  <si>
    <t>45833VAD1</t>
  </si>
  <si>
    <t>70632ZAT8</t>
  </si>
  <si>
    <t>775109BX8</t>
  </si>
  <si>
    <t>11291ZAJ6</t>
  </si>
  <si>
    <t>89353ZCL0</t>
  </si>
  <si>
    <t>89678ZAB2</t>
  </si>
  <si>
    <t>539481AQ4</t>
  </si>
  <si>
    <t>87971MBY8</t>
  </si>
  <si>
    <t>29251ZBX4</t>
  </si>
  <si>
    <t>07813ZCM4</t>
  </si>
  <si>
    <t>669816AG5</t>
  </si>
  <si>
    <t>29251ZCB1</t>
  </si>
  <si>
    <t>37482ZAE1</t>
  </si>
  <si>
    <t>11291ZAN7</t>
  </si>
  <si>
    <t>07813ZCP7</t>
  </si>
  <si>
    <t>87971MCD3</t>
  </si>
  <si>
    <t>49327ZAD7</t>
  </si>
  <si>
    <t>11282ZAT5</t>
  </si>
  <si>
    <t>70632ZAX9</t>
  </si>
  <si>
    <t>539481AR2</t>
  </si>
  <si>
    <t>02138ZBK8</t>
  </si>
  <si>
    <t>29251ZCE5</t>
  </si>
  <si>
    <t>303901BS0</t>
  </si>
  <si>
    <t>268317BH6</t>
  </si>
  <si>
    <t>13645RBN3</t>
  </si>
  <si>
    <t>135087T61</t>
  </si>
  <si>
    <t>651333FP6</t>
  </si>
  <si>
    <t>110709AS1</t>
  </si>
  <si>
    <t>892329CE1</t>
  </si>
  <si>
    <t>233852AM4</t>
  </si>
  <si>
    <t>892329CD3</t>
  </si>
  <si>
    <t>565018DP0</t>
  </si>
  <si>
    <t>154728AZ2</t>
  </si>
  <si>
    <t>31430XFZ0</t>
  </si>
  <si>
    <t>44810ZCT5</t>
  </si>
  <si>
    <t>44810ZCU2</t>
  </si>
  <si>
    <t>44810ZCV0</t>
  </si>
  <si>
    <t>07813ZCS1</t>
  </si>
  <si>
    <t>82621KAF9</t>
  </si>
  <si>
    <t>26154EAJ7</t>
  </si>
  <si>
    <t>34527ADC1</t>
  </si>
  <si>
    <t>374825AM9</t>
  </si>
  <si>
    <t>580135CG4</t>
  </si>
  <si>
    <t>McDonald's Corp</t>
  </si>
  <si>
    <t>07813ZCT9</t>
  </si>
  <si>
    <t>17039ABB1</t>
  </si>
  <si>
    <t>303901BZ4</t>
  </si>
  <si>
    <t>07813ZCU6</t>
  </si>
  <si>
    <t>17039ABC9</t>
  </si>
  <si>
    <t>07813ZCV4</t>
  </si>
  <si>
    <t>303901CA8</t>
  </si>
  <si>
    <t>563469VH5</t>
  </si>
  <si>
    <t>05590HBL0</t>
  </si>
  <si>
    <t>44932WAK6</t>
  </si>
  <si>
    <t>05590HBK2</t>
  </si>
  <si>
    <t>89116C3S4</t>
  </si>
  <si>
    <t>438121BM6</t>
  </si>
  <si>
    <t>294105AE1</t>
  </si>
  <si>
    <t>89119ZAP8</t>
  </si>
  <si>
    <t>86682ZAV8</t>
  </si>
  <si>
    <t>89119ZAV5</t>
  </si>
  <si>
    <t>29260ZAM8</t>
  </si>
  <si>
    <t>U68281BB6</t>
  </si>
  <si>
    <t>29260ZAN6</t>
  </si>
  <si>
    <t>22944CAC0</t>
  </si>
  <si>
    <t>89119ZAW3</t>
  </si>
  <si>
    <t>34527ACZ1</t>
  </si>
  <si>
    <t>34527ADD9</t>
  </si>
  <si>
    <t>305939AA8</t>
  </si>
  <si>
    <t>Fairstone Bank of Canada</t>
  </si>
  <si>
    <t>05573CAA7</t>
  </si>
  <si>
    <t>BNP Paribas SA</t>
  </si>
  <si>
    <t>24477TAA8</t>
  </si>
  <si>
    <t>Definity Financial Corp</t>
  </si>
  <si>
    <t>U8302FAB7</t>
  </si>
  <si>
    <t>05617NAA1</t>
  </si>
  <si>
    <t>BPC Generation Infrastructure Trust</t>
  </si>
  <si>
    <t>493271AE0</t>
  </si>
  <si>
    <t>11291ZAP2</t>
  </si>
  <si>
    <t>01626PAY2</t>
  </si>
  <si>
    <t>05617NAB9</t>
  </si>
  <si>
    <t>766910BV4</t>
  </si>
  <si>
    <t>493271AG5</t>
  </si>
  <si>
    <t>24477TAB6</t>
  </si>
  <si>
    <t>11291ZAQ0</t>
  </si>
  <si>
    <t>05617NAC7</t>
  </si>
  <si>
    <t>493271AH3</t>
  </si>
  <si>
    <t>493271AJ9</t>
  </si>
  <si>
    <t>En Janvier 2021, l’Institut canadien des actuaires (« ICA ») a mandaté Corporation Fiera Capital (« Fiera Capital ») pour produire, une fois par mois, les courbes de marché et les courbes de référence ICA IFRS 17 de Fiera Capital.
Une description complète de la méthodologie utilisée pour développer les courbes de référence IFRS 17, ainsi que la logique derrière l’établissement de cette méthodologie, sont disponibles dans la note éducative Taux d’actualisation des contrats d’assurance de personnes en vertu d’IFRS 17, publiée par la Commission des rapports financiers des compagnies d’assurance-vie (CRFCAV) en août 2025. Les documents publiés par l’ICA incluent aussi un document Excel établissant les courbes de références IFRS 17. La note éducative Considérations relatives aux taux d’actualisation et aux flux de trésorerie des contrats d’assurances IARD publiée par la Commission des rapports financiers des compagnies d’assurances IARD (CRFCA-IARD) fournit aussi des conseils sur l’établissement et l’application de taux d’actualisation et fait référence aux courbes de référence IFRS 17. Les courbes de référence IFRS 17 s’appliquent à la fois aux contrats d’assurance d’IARD, et aux contrats d’assurance de personnes. Les actuaires doivent se référer aux notes éducatives de l’ICA pour les orientations relatives à l’application des courbes de référence.
Certaines données clés utilisées dans l'établissement des courbes de référence IFRS 17 pour les compagnies d'assurance au Canada sont les taux observables sur le marché obligataire canadien. Cela comprend une courbe de marché du gouvernement du Canada (c’est-à-dire « sans risque »), une courbe de marché des obligations provinciales et une courbe de marché des obligations de sociétés. La note de mise en œuvre dans la section Méthodologie (ci-dessous) décrit comment ces courbes de marché sont développées par Fiera Capital, et comment ces courbes sont ensuite utilisées pour établir les courbes de référence de IFRS 17.
Remarque : Les courbes de référence jusqu'au 31 décembre 2019 utilisent les paramètres décrits dans l’ébauche de note éducative Taux d’actualisation des contrats d’assurance de personnes en vertu d’IFRS 17, publié par la CRFCAV en juin 2020.</t>
  </si>
  <si>
    <t>Ratio de la prime de liquidité (Années 1 à 3)</t>
  </si>
  <si>
    <t>Ratio de la prime de liquidité (Année 4)</t>
  </si>
  <si>
    <t>Ratio de la prime de liquidité (Année 5)</t>
  </si>
  <si>
    <t>135087T79</t>
  </si>
  <si>
    <t>135087T87</t>
  </si>
  <si>
    <t>013051EX1</t>
  </si>
  <si>
    <t>89116CQ34</t>
  </si>
  <si>
    <t>34967FAA4</t>
  </si>
  <si>
    <t>63306AJH0</t>
  </si>
  <si>
    <t>74340XCS8</t>
  </si>
  <si>
    <t>Oncor Electric Delivery Co LLC</t>
  </si>
  <si>
    <t>35085ZCF1</t>
  </si>
  <si>
    <t>35085ZCE4</t>
  </si>
  <si>
    <t>33564PAJ2</t>
  </si>
  <si>
    <t>833577AH2</t>
  </si>
  <si>
    <t>83179XAT5</t>
  </si>
  <si>
    <t>74167KAK5</t>
  </si>
  <si>
    <t>225313AU9</t>
  </si>
  <si>
    <t>Credit Agricole SA</t>
  </si>
  <si>
    <t>37045YAP9</t>
  </si>
  <si>
    <t>34527ACX6</t>
  </si>
  <si>
    <t>83179XAU2</t>
  </si>
  <si>
    <t>37828KAA5</t>
  </si>
  <si>
    <t>Glencore Finance Canada Ltd</t>
  </si>
  <si>
    <t>92660FAU8</t>
  </si>
  <si>
    <t>135087T95</t>
  </si>
  <si>
    <t>651333GS9</t>
  </si>
  <si>
    <t>06368MZS6</t>
  </si>
  <si>
    <t>892329CF8</t>
  </si>
  <si>
    <t>565018DQ8</t>
  </si>
  <si>
    <t>691915AC6</t>
  </si>
  <si>
    <t>44810ZCW8</t>
  </si>
  <si>
    <t>44810ZCX6</t>
  </si>
  <si>
    <t>02138ZBM4</t>
  </si>
  <si>
    <t>86721ZAY5</t>
  </si>
  <si>
    <t>33749WAD8</t>
  </si>
  <si>
    <t>918423BL7</t>
  </si>
  <si>
    <t>86721ZAZ2</t>
  </si>
  <si>
    <t>918423BN3</t>
  </si>
  <si>
    <t>70960AAG3</t>
  </si>
  <si>
    <t>89678ZAE6</t>
  </si>
  <si>
    <t>29447JAA6</t>
  </si>
  <si>
    <t>Equinix Canada Financing Ltd</t>
  </si>
  <si>
    <t>14046ZAT6</t>
  </si>
  <si>
    <t>15135UAZ2</t>
  </si>
  <si>
    <t>31890BAF0</t>
  </si>
  <si>
    <t>89678ZAF3</t>
  </si>
  <si>
    <t>15135UAY5</t>
  </si>
  <si>
    <t>89353ZCR7</t>
  </si>
  <si>
    <t>135087S70</t>
  </si>
  <si>
    <t>642866HE0</t>
  </si>
  <si>
    <t>74814ZFU2</t>
  </si>
  <si>
    <t>779926WF7</t>
  </si>
  <si>
    <t>06418Y4L9</t>
  </si>
  <si>
    <t>11271ZAB7</t>
  </si>
  <si>
    <t>86683ZAA3</t>
  </si>
  <si>
    <t>11271ZAC5</t>
  </si>
  <si>
    <t>125491AU4</t>
  </si>
  <si>
    <t>125491AW0</t>
  </si>
  <si>
    <t>13638ZES0</t>
  </si>
  <si>
    <t>82621KAG7</t>
  </si>
  <si>
    <t>29446NAV2</t>
  </si>
  <si>
    <t>13638ZET8</t>
  </si>
  <si>
    <t>116705AR5</t>
  </si>
  <si>
    <t>31890BAG8</t>
  </si>
  <si>
    <t>539481AU5</t>
  </si>
  <si>
    <t>116705AS3</t>
  </si>
  <si>
    <t>13638ZEU5</t>
  </si>
  <si>
    <t>135087U28</t>
  </si>
  <si>
    <t>68334ZAA4</t>
  </si>
  <si>
    <t>110709GR7</t>
  </si>
  <si>
    <t>05590HBM8</t>
  </si>
  <si>
    <t>63306AJG2</t>
  </si>
  <si>
    <t>44932WAL4</t>
  </si>
  <si>
    <t>05590HBN6</t>
  </si>
  <si>
    <t>89116C7J0</t>
  </si>
  <si>
    <t>13607QQT2</t>
  </si>
  <si>
    <t>21874FAA3</t>
  </si>
  <si>
    <t>Corebridge Global Funding</t>
  </si>
  <si>
    <t>293592AA9</t>
  </si>
  <si>
    <t>Enova Power Corp</t>
  </si>
  <si>
    <t>31430XMW9</t>
  </si>
  <si>
    <t>34527ADF4</t>
  </si>
  <si>
    <t>66975ZAR5</t>
  </si>
  <si>
    <t>NOVA Gas Transmission Ltd</t>
  </si>
  <si>
    <t>33564PAH6</t>
  </si>
  <si>
    <t>92938WAE3</t>
  </si>
  <si>
    <t>670018AB6</t>
  </si>
  <si>
    <t>92938WAF0</t>
  </si>
  <si>
    <t>11282ZAW8</t>
  </si>
  <si>
    <t>670018AC4</t>
  </si>
  <si>
    <t>135087U44</t>
  </si>
  <si>
    <t>135087U36</t>
  </si>
  <si>
    <t>135087H72</t>
  </si>
  <si>
    <t>669827GN1</t>
  </si>
  <si>
    <t>563469VK8</t>
  </si>
  <si>
    <t>651333GL4</t>
  </si>
  <si>
    <t>892329CH4</t>
  </si>
  <si>
    <t>565018DS4</t>
  </si>
  <si>
    <t>892329CJ0</t>
  </si>
  <si>
    <t>438121BN4</t>
  </si>
  <si>
    <t>31430XNZ1</t>
  </si>
  <si>
    <t>614868AB3</t>
  </si>
  <si>
    <t>Montreal International Fuel Facilities Corp</t>
  </si>
  <si>
    <t>45823TAR7</t>
  </si>
  <si>
    <t>110574AN0</t>
  </si>
  <si>
    <t>Ford Credit Canada Co Cie Credit Ford Du Canada</t>
  </si>
  <si>
    <t>305939AB6</t>
  </si>
  <si>
    <t>00208DAE1</t>
  </si>
  <si>
    <t>759480AR7</t>
  </si>
  <si>
    <t>37045YAQ7</t>
  </si>
  <si>
    <t>59162NAN9</t>
  </si>
  <si>
    <t>29251ZCK1</t>
  </si>
  <si>
    <t>55279QAG5</t>
  </si>
  <si>
    <t>00208DAF8</t>
  </si>
  <si>
    <t>759480AQ9</t>
  </si>
  <si>
    <t>45833VAL3</t>
  </si>
  <si>
    <t>Inter Pipeline Ltd</t>
  </si>
  <si>
    <t>29251ZCL9</t>
  </si>
  <si>
    <t>303901CB6</t>
  </si>
  <si>
    <t>83357ZAL1</t>
  </si>
  <si>
    <t>29251ZCM7</t>
  </si>
  <si>
    <t>135087N67</t>
  </si>
  <si>
    <t>68334ZAB2</t>
  </si>
  <si>
    <t>741666DJ7</t>
  </si>
  <si>
    <t>013051EZ6</t>
  </si>
  <si>
    <t>803854KZ0</t>
  </si>
  <si>
    <t>779926WD2</t>
  </si>
  <si>
    <t>38141GYW8</t>
  </si>
  <si>
    <t>Goldman Sachs Group Inc/The</t>
  </si>
  <si>
    <t>89116WDV2</t>
  </si>
  <si>
    <t>38141GYZ1</t>
  </si>
  <si>
    <t>301283AQ0</t>
  </si>
  <si>
    <t>Exchange Income Corp</t>
  </si>
  <si>
    <t>89156VAD8</t>
  </si>
  <si>
    <t>89679AAB6</t>
  </si>
  <si>
    <t>Trisura Group Ltd</t>
  </si>
  <si>
    <t>04764TAA2</t>
  </si>
  <si>
    <t>766910BW2</t>
  </si>
  <si>
    <t>04764TAB0</t>
  </si>
  <si>
    <t>07813ZCW2</t>
  </si>
  <si>
    <t>00206RNL2</t>
  </si>
  <si>
    <t>AT&amp;T Inc</t>
  </si>
  <si>
    <t>00206RNM0</t>
  </si>
  <si>
    <t>135087U69</t>
  </si>
  <si>
    <t>651333EE2</t>
  </si>
  <si>
    <t>74814ZFX6</t>
  </si>
  <si>
    <t>651333FT8</t>
  </si>
  <si>
    <t>651333GN0</t>
  </si>
  <si>
    <t>13607QH88</t>
  </si>
  <si>
    <t>63306AJV9</t>
  </si>
  <si>
    <t>89116WEY5</t>
  </si>
  <si>
    <t>06419FSD1</t>
  </si>
  <si>
    <t>691915AD4</t>
  </si>
  <si>
    <t>779926VM3</t>
  </si>
  <si>
    <t>89116WDF7</t>
  </si>
  <si>
    <t>06419FSG4</t>
  </si>
  <si>
    <t>74340XCT6</t>
  </si>
  <si>
    <t>11271ZAD3</t>
  </si>
  <si>
    <t>779926WE0</t>
  </si>
  <si>
    <t>35085ZCG9</t>
  </si>
  <si>
    <t>973527AA2</t>
  </si>
  <si>
    <t>Windsor Canada Utilities Ltd</t>
  </si>
  <si>
    <t>35085ZCH7</t>
  </si>
  <si>
    <t>Tru Cooperative Bank</t>
  </si>
  <si>
    <t>92848PAC1</t>
  </si>
  <si>
    <t>Vital Infrastructure Property Trust</t>
  </si>
  <si>
    <t>617577AL5</t>
  </si>
  <si>
    <t>Morguard Corp</t>
  </si>
  <si>
    <t>26154EAK4</t>
  </si>
  <si>
    <t>65344UAA9</t>
  </si>
  <si>
    <t>Nexus Industrial REIT</t>
  </si>
  <si>
    <t>65344UAB7</t>
  </si>
  <si>
    <t>30224TAF0</t>
  </si>
  <si>
    <t>Extendicare Inc</t>
  </si>
  <si>
    <t>056121AC0</t>
  </si>
  <si>
    <t>BPCE SA</t>
  </si>
  <si>
    <t>669816AH3</t>
  </si>
  <si>
    <t>26153WAN9</t>
  </si>
  <si>
    <t>25675TAT4</t>
  </si>
  <si>
    <t>378272CG1</t>
  </si>
  <si>
    <t>Glencore Funding LLC</t>
  </si>
  <si>
    <t>42246QAL2</t>
  </si>
  <si>
    <t>25675TAU1</t>
  </si>
  <si>
    <t>135087U77</t>
  </si>
  <si>
    <t>741666CS8</t>
  </si>
  <si>
    <t>44932WAM2</t>
  </si>
  <si>
    <t>44932WAN0</t>
  </si>
  <si>
    <t>565018DT2</t>
  </si>
  <si>
    <t>291839AK4</t>
  </si>
  <si>
    <t>45075EAJ3</t>
  </si>
  <si>
    <t>449586AM8</t>
  </si>
  <si>
    <t>36158ZBK1</t>
  </si>
  <si>
    <t>GE Capital Canada Funding Co</t>
  </si>
  <si>
    <t>449586AN6</t>
  </si>
  <si>
    <t>29447JAB4</t>
  </si>
  <si>
    <t>126462AL4</t>
  </si>
  <si>
    <t>608930AA1</t>
  </si>
  <si>
    <t>Molson Coors International LP</t>
  </si>
  <si>
    <t>29447JAC2</t>
  </si>
  <si>
    <t>07813ZCX0</t>
  </si>
  <si>
    <t>07816ZA27</t>
  </si>
  <si>
    <t>651333GT7</t>
  </si>
  <si>
    <t>642869AP6</t>
  </si>
  <si>
    <t>68334ZAC0</t>
  </si>
  <si>
    <t>651333FQ4</t>
  </si>
  <si>
    <t>651333FR2</t>
  </si>
  <si>
    <t>669827A80</t>
  </si>
  <si>
    <t>803854KG2</t>
  </si>
  <si>
    <t>06368LEY8</t>
  </si>
  <si>
    <t>06368LNK8</t>
  </si>
  <si>
    <t>06368LB88</t>
  </si>
  <si>
    <t>58769CAF9</t>
  </si>
  <si>
    <t>06368L5G7</t>
  </si>
  <si>
    <t>89119ZAL7</t>
  </si>
  <si>
    <t>06368MRF3</t>
  </si>
  <si>
    <t>63306AJW7</t>
  </si>
  <si>
    <t>21874FAB1</t>
  </si>
  <si>
    <t>06368MJ21</t>
  </si>
  <si>
    <t>171239AP1</t>
  </si>
  <si>
    <t>Chubb INA Holdings LLC</t>
  </si>
  <si>
    <t>13607Q4G4</t>
  </si>
  <si>
    <t>58769CAE2</t>
  </si>
  <si>
    <t>171239AQ9</t>
  </si>
  <si>
    <t>06368MT20</t>
  </si>
  <si>
    <t>86683ZAB1</t>
  </si>
  <si>
    <t>94107TAB7</t>
  </si>
  <si>
    <t>Waste Management of Canada Corp</t>
  </si>
  <si>
    <t>19046FAY8</t>
  </si>
  <si>
    <t>19046FAZ5</t>
  </si>
  <si>
    <t>34957EAF8</t>
  </si>
  <si>
    <t>4578ZVAA2</t>
  </si>
  <si>
    <t>Innovation Federal Credit Union</t>
  </si>
  <si>
    <t>29251ZCQ8</t>
  </si>
  <si>
    <t>617577AM3</t>
  </si>
  <si>
    <t>12658MAF8</t>
  </si>
  <si>
    <t>34527ADG2</t>
  </si>
  <si>
    <t>34527ADE7</t>
  </si>
  <si>
    <t>29251ZCS4</t>
  </si>
  <si>
    <t>09076PAA2</t>
  </si>
  <si>
    <t>Bird Construction Inc</t>
  </si>
  <si>
    <t>493271AM2</t>
  </si>
  <si>
    <t>227107AW9</t>
  </si>
  <si>
    <t>89353ZCT3</t>
  </si>
  <si>
    <t>493271AN0</t>
  </si>
  <si>
    <t>29251ZCT2</t>
  </si>
  <si>
    <t>29251ZCU9</t>
  </si>
  <si>
    <t>29251ZCV7</t>
  </si>
  <si>
    <t>29251ZCW5</t>
  </si>
  <si>
    <t>29251ZCX3</t>
  </si>
  <si>
    <t>29261ZAA3</t>
  </si>
  <si>
    <t>29261ZAB1</t>
  </si>
  <si>
    <t>29261ZAC9</t>
  </si>
  <si>
    <t>29261ZAD7</t>
  </si>
  <si>
    <t>89353ZCS5</t>
  </si>
  <si>
    <t>135087U93</t>
  </si>
  <si>
    <t>892329CL5</t>
  </si>
  <si>
    <t>44810ZCC2</t>
  </si>
  <si>
    <t>39138CAK2</t>
  </si>
  <si>
    <t>06368MS39</t>
  </si>
  <si>
    <t>892329CK7</t>
  </si>
  <si>
    <t>225313AV7</t>
  </si>
  <si>
    <t>38656UAC4</t>
  </si>
  <si>
    <t>Grandbridge Corp</t>
  </si>
  <si>
    <t>95041AAH1</t>
  </si>
  <si>
    <t>Welltower OP LLC</t>
  </si>
  <si>
    <t>95041AAJ7</t>
  </si>
  <si>
    <t>94106BAL5</t>
  </si>
  <si>
    <t>94106BAM3</t>
  </si>
  <si>
    <t>021374AG8</t>
  </si>
  <si>
    <t>43739CAB7</t>
  </si>
  <si>
    <t>921580BK1</t>
  </si>
  <si>
    <t>Vancouver City Savings Credit Union</t>
  </si>
  <si>
    <t>539481AN1</t>
  </si>
  <si>
    <t>43739CAE1</t>
  </si>
  <si>
    <t>06419FXA1</t>
  </si>
  <si>
    <t>374825AN7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</si>
</sst>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yyyy\-mm\-dd"/>
    <numFmt numFmtId="166" formatCode="0.0000"/>
    <numFmt numFmtId="167" formatCode="0.0"/>
    <numFmt numFmtId="168"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0"/>
      <color indexed="9"/>
      <name val="Calibri"/>
      <family val="2"/>
      <scheme val="minor"/>
    </font>
    <font>
      <sz val="10"/>
      <name val="Calibri"/>
      <family val="2"/>
      <scheme val="minor"/>
    </font>
    <font>
      <sz val="9"/>
      <name val="Calibri"/>
      <family val="2"/>
      <scheme val="minor"/>
    </font>
    <font>
      <i/>
      <sz val="7"/>
      <name val="Calibri"/>
      <family val="2"/>
      <scheme val="minor"/>
    </font>
    <font>
      <b/>
      <sz val="10"/>
      <name val="Calibri"/>
      <family val="2"/>
      <scheme val="minor"/>
    </font>
    <font>
      <sz val="11"/>
      <color theme="1"/>
      <name val="Calibri"/>
      <family val="2"/>
    </font>
    <font>
      <sz val="12"/>
      <color theme="1"/>
      <name val="Calibri"/>
      <family val="2"/>
    </font>
    <font>
      <i/>
      <sz val="10"/>
      <name val="Calibri"/>
      <family val="2"/>
      <scheme val="minor"/>
    </font>
    <font>
      <b/>
      <i/>
      <sz val="11"/>
      <color theme="1"/>
      <name val="Calibri"/>
      <family val="2"/>
    </font>
    <font>
      <b/>
      <sz val="11"/>
      <color theme="0"/>
      <name val="Calibri"/>
      <family val="2"/>
      <scheme val="minor"/>
    </font>
    <font>
      <b/>
      <sz val="16"/>
      <name val="Calibri"/>
      <family val="2"/>
      <scheme val="minor"/>
    </font>
    <font>
      <b/>
      <sz val="12"/>
      <color theme="1"/>
      <name val="Calibri"/>
      <family val="2"/>
    </font>
    <font>
      <i/>
      <sz val="10"/>
      <color theme="1"/>
      <name val="Calibri"/>
      <family val="2"/>
    </font>
    <font>
      <b/>
      <sz val="10"/>
      <color rgb="FFFF0000"/>
      <name val="Calibri"/>
      <family val="2"/>
      <scheme val="minor"/>
    </font>
    <font>
      <sz val="7"/>
      <name val="Calibri"/>
      <family val="2"/>
      <scheme val="minor"/>
    </font>
    <font>
      <sz val="10"/>
      <name val="Arial"/>
      <family val="2"/>
    </font>
  </fonts>
  <fills count="11">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style="double">
        <color auto="1"/>
      </right>
      <top style="thin">
        <color auto="1"/>
      </top>
      <bottom/>
      <diagonal/>
    </border>
    <border>
      <left style="double">
        <color auto="1"/>
      </left>
      <right style="double">
        <color auto="1"/>
      </right>
      <top style="thin">
        <color indexed="64"/>
      </top>
      <bottom style="double">
        <color auto="1"/>
      </bottom>
      <diagonal/>
    </border>
    <border>
      <left style="double">
        <color auto="1"/>
      </left>
      <right style="double">
        <color auto="1"/>
      </right>
      <top/>
      <bottom/>
      <diagonal/>
    </border>
  </borders>
  <cellStyleXfs count="4">
    <xf numFmtId="0" fontId="0" fillId="0" borderId="0"/>
    <xf numFmtId="9" fontId="1" fillId="0" borderId="0" applyFont="0" applyFill="0" applyBorder="0" applyAlignment="0" applyProtection="0"/>
    <xf numFmtId="0" fontId="8" fillId="0" borderId="0"/>
    <xf numFmtId="9" fontId="18" fillId="0" borderId="0" applyFont="0" applyFill="0" applyBorder="0" applyAlignment="0" applyProtection="0"/>
  </cellStyleXfs>
  <cellXfs count="104">
    <xf numFmtId="0" fontId="0" fillId="0" borderId="0" xfId="0"/>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4" fillId="0" borderId="0" xfId="0" applyFont="1"/>
    <xf numFmtId="1" fontId="4" fillId="0" borderId="2" xfId="0" applyNumberFormat="1" applyFont="1" applyBorder="1" applyAlignment="1">
      <alignment horizontal="center"/>
    </xf>
    <xf numFmtId="0" fontId="3" fillId="2" borderId="4" xfId="0" applyFont="1" applyFill="1" applyBorder="1" applyAlignment="1">
      <alignment horizontal="center" vertical="center" wrapText="1"/>
    </xf>
    <xf numFmtId="1" fontId="4" fillId="0" borderId="3" xfId="0" applyNumberFormat="1" applyFont="1" applyBorder="1" applyAlignment="1">
      <alignment horizontal="center"/>
    </xf>
    <xf numFmtId="165" fontId="7" fillId="0" borderId="0" xfId="0" applyNumberFormat="1" applyFont="1" applyAlignment="1">
      <alignment horizontal="right"/>
    </xf>
    <xf numFmtId="164" fontId="5" fillId="0" borderId="0" xfId="1" applyNumberFormat="1" applyFont="1" applyBorder="1" applyAlignment="1">
      <alignment horizontal="center"/>
    </xf>
    <xf numFmtId="1" fontId="4" fillId="0" borderId="0" xfId="0" applyNumberFormat="1" applyFont="1" applyAlignment="1">
      <alignment horizontal="center"/>
    </xf>
    <xf numFmtId="1" fontId="4" fillId="0" borderId="1" xfId="0" applyNumberFormat="1" applyFont="1" applyBorder="1" applyAlignment="1">
      <alignment horizontal="center"/>
    </xf>
    <xf numFmtId="164" fontId="5" fillId="0" borderId="1" xfId="1" applyNumberFormat="1" applyFont="1" applyBorder="1" applyAlignment="1">
      <alignment horizontal="center"/>
    </xf>
    <xf numFmtId="164" fontId="5" fillId="0" borderId="5" xfId="1" applyNumberFormat="1" applyFont="1" applyBorder="1" applyAlignment="1">
      <alignment horizontal="center"/>
    </xf>
    <xf numFmtId="164" fontId="5" fillId="0" borderId="6" xfId="1" applyNumberFormat="1" applyFont="1" applyBorder="1" applyAlignment="1">
      <alignment horizontal="center"/>
    </xf>
    <xf numFmtId="164" fontId="5" fillId="0" borderId="7" xfId="1" applyNumberFormat="1" applyFont="1" applyBorder="1" applyAlignment="1">
      <alignment horizontal="center"/>
    </xf>
    <xf numFmtId="0" fontId="6" fillId="0" borderId="0" xfId="0" applyFont="1" applyAlignment="1">
      <alignment horizontal="justify" vertical="center" wrapText="1"/>
    </xf>
    <xf numFmtId="0" fontId="6" fillId="0" borderId="0" xfId="0" applyFont="1" applyAlignment="1">
      <alignment horizontal="left" vertical="center" wrapText="1"/>
    </xf>
    <xf numFmtId="0" fontId="7" fillId="0" borderId="0" xfId="0" applyFont="1" applyAlignment="1">
      <alignment horizontal="left"/>
    </xf>
    <xf numFmtId="0" fontId="2" fillId="0" borderId="0" xfId="0" applyFont="1"/>
    <xf numFmtId="0" fontId="8" fillId="0" borderId="0" xfId="2"/>
    <xf numFmtId="0" fontId="9" fillId="3" borderId="11" xfId="2" applyFont="1" applyFill="1" applyBorder="1" applyAlignment="1">
      <alignment vertical="center" wrapText="1"/>
    </xf>
    <xf numFmtId="0" fontId="9" fillId="3" borderId="12" xfId="2" applyFont="1" applyFill="1" applyBorder="1" applyAlignment="1">
      <alignment vertical="center" wrapText="1"/>
    </xf>
    <xf numFmtId="0" fontId="11" fillId="0" borderId="13" xfId="2" applyFont="1" applyBorder="1"/>
    <xf numFmtId="0" fontId="10" fillId="0" borderId="14" xfId="0" applyFont="1" applyBorder="1" applyAlignment="1">
      <alignment horizontal="justify" vertical="center" wrapText="1"/>
    </xf>
    <xf numFmtId="0" fontId="0" fillId="4" borderId="1" xfId="0" applyFill="1" applyBorder="1" applyAlignment="1">
      <alignment horizontal="right"/>
    </xf>
    <xf numFmtId="10" fontId="0" fillId="4" borderId="2" xfId="1" applyNumberFormat="1" applyFont="1" applyFill="1" applyBorder="1" applyAlignment="1">
      <alignment horizontal="right"/>
    </xf>
    <xf numFmtId="0" fontId="0" fillId="4" borderId="2" xfId="0" applyFill="1" applyBorder="1" applyAlignment="1">
      <alignment horizontal="right"/>
    </xf>
    <xf numFmtId="9" fontId="0" fillId="4" borderId="2" xfId="1" applyFont="1" applyFill="1" applyBorder="1" applyAlignment="1">
      <alignment horizontal="right"/>
    </xf>
    <xf numFmtId="0" fontId="0" fillId="4" borderId="3" xfId="0" applyFill="1" applyBorder="1" applyAlignment="1">
      <alignment horizontal="right"/>
    </xf>
    <xf numFmtId="0" fontId="10" fillId="0" borderId="14" xfId="0" applyFont="1" applyBorder="1" applyAlignment="1">
      <alignment horizontal="left" vertical="center" wrapText="1"/>
    </xf>
    <xf numFmtId="0" fontId="0" fillId="0" borderId="0" xfId="0" applyAlignment="1">
      <alignment horizontal="center" wrapText="1"/>
    </xf>
    <xf numFmtId="166" fontId="0" fillId="0" borderId="8" xfId="0" applyNumberFormat="1" applyBorder="1"/>
    <xf numFmtId="0" fontId="0" fillId="0" borderId="16" xfId="0" applyBorder="1"/>
    <xf numFmtId="166" fontId="0" fillId="0" borderId="9" xfId="0" applyNumberFormat="1" applyBorder="1"/>
    <xf numFmtId="166" fontId="0" fillId="0" borderId="0" xfId="0" applyNumberFormat="1"/>
    <xf numFmtId="166" fontId="0" fillId="0" borderId="10" xfId="0" applyNumberFormat="1" applyBorder="1"/>
    <xf numFmtId="166" fontId="0" fillId="0" borderId="6" xfId="0" applyNumberFormat="1" applyBorder="1"/>
    <xf numFmtId="1" fontId="0" fillId="0" borderId="1" xfId="0" applyNumberFormat="1" applyBorder="1" applyAlignment="1">
      <alignment horizontal="center"/>
    </xf>
    <xf numFmtId="1" fontId="0" fillId="0" borderId="2" xfId="0" applyNumberFormat="1" applyBorder="1" applyAlignment="1">
      <alignment horizontal="center"/>
    </xf>
    <xf numFmtId="1" fontId="0" fillId="0" borderId="3" xfId="0" applyNumberFormat="1" applyBorder="1" applyAlignment="1">
      <alignment horizontal="center"/>
    </xf>
    <xf numFmtId="0" fontId="2" fillId="0" borderId="4" xfId="0" applyFont="1" applyBorder="1" applyAlignment="1">
      <alignment horizontal="center" wrapText="1"/>
    </xf>
    <xf numFmtId="0" fontId="2" fillId="0" borderId="18" xfId="0" applyFont="1" applyBorder="1" applyAlignment="1">
      <alignment horizontal="center" wrapText="1"/>
    </xf>
    <xf numFmtId="166" fontId="0" fillId="5" borderId="17" xfId="0" applyNumberFormat="1" applyFill="1" applyBorder="1"/>
    <xf numFmtId="166" fontId="0" fillId="5" borderId="5" xfId="0" applyNumberFormat="1" applyFill="1" applyBorder="1"/>
    <xf numFmtId="166" fontId="0" fillId="5" borderId="7" xfId="0" applyNumberFormat="1" applyFill="1" applyBorder="1"/>
    <xf numFmtId="0" fontId="2" fillId="5" borderId="19" xfId="0" applyFont="1" applyFill="1" applyBorder="1" applyAlignment="1">
      <alignment horizontal="center" wrapText="1"/>
    </xf>
    <xf numFmtId="166" fontId="0" fillId="0" borderId="16" xfId="0" applyNumberFormat="1" applyBorder="1"/>
    <xf numFmtId="0" fontId="2" fillId="6" borderId="20" xfId="0" applyFont="1" applyFill="1" applyBorder="1" applyAlignment="1">
      <alignment horizontal="centerContinuous"/>
    </xf>
    <xf numFmtId="0" fontId="0" fillId="6" borderId="18" xfId="0" applyFill="1" applyBorder="1" applyAlignment="1">
      <alignment horizontal="centerContinuous"/>
    </xf>
    <xf numFmtId="0" fontId="0" fillId="6" borderId="19" xfId="0" applyFill="1" applyBorder="1" applyAlignment="1">
      <alignment horizontal="centerContinuous"/>
    </xf>
    <xf numFmtId="0" fontId="2" fillId="7" borderId="20" xfId="0" applyFont="1" applyFill="1" applyBorder="1" applyAlignment="1">
      <alignment horizontal="centerContinuous"/>
    </xf>
    <xf numFmtId="0" fontId="0" fillId="7" borderId="18" xfId="0" applyFill="1" applyBorder="1" applyAlignment="1">
      <alignment horizontal="centerContinuous"/>
    </xf>
    <xf numFmtId="0" fontId="12" fillId="2" borderId="20" xfId="0" applyFont="1" applyFill="1" applyBorder="1" applyAlignment="1">
      <alignment horizontal="centerContinuous"/>
    </xf>
    <xf numFmtId="0" fontId="12" fillId="2" borderId="18" xfId="0" applyFont="1" applyFill="1" applyBorder="1" applyAlignment="1">
      <alignment horizontal="centerContinuous"/>
    </xf>
    <xf numFmtId="0" fontId="12" fillId="2" borderId="19" xfId="0" applyFont="1" applyFill="1" applyBorder="1" applyAlignment="1">
      <alignment horizontal="centerContinuous"/>
    </xf>
    <xf numFmtId="166" fontId="0" fillId="5" borderId="16" xfId="0" applyNumberFormat="1" applyFill="1" applyBorder="1"/>
    <xf numFmtId="166" fontId="0" fillId="5" borderId="0" xfId="0" applyNumberFormat="1" applyFill="1"/>
    <xf numFmtId="166" fontId="0" fillId="5" borderId="6" xfId="0" applyNumberFormat="1" applyFill="1" applyBorder="1"/>
    <xf numFmtId="0" fontId="2" fillId="7" borderId="19" xfId="0" applyFont="1" applyFill="1" applyBorder="1" applyAlignment="1">
      <alignment horizontal="centerContinuous"/>
    </xf>
    <xf numFmtId="166" fontId="0" fillId="8" borderId="17" xfId="0" applyNumberFormat="1" applyFill="1" applyBorder="1"/>
    <xf numFmtId="166" fontId="0" fillId="8" borderId="5" xfId="0" applyNumberFormat="1" applyFill="1" applyBorder="1"/>
    <xf numFmtId="166" fontId="0" fillId="8" borderId="7" xfId="0" applyNumberFormat="1" applyFill="1" applyBorder="1"/>
    <xf numFmtId="10" fontId="0" fillId="0" borderId="9" xfId="1" applyNumberFormat="1" applyFont="1" applyBorder="1"/>
    <xf numFmtId="10" fontId="0" fillId="0" borderId="0" xfId="1" applyNumberFormat="1" applyFont="1" applyBorder="1"/>
    <xf numFmtId="10" fontId="0" fillId="0" borderId="10" xfId="1" applyNumberFormat="1" applyFont="1" applyBorder="1"/>
    <xf numFmtId="10" fontId="0" fillId="0" borderId="6" xfId="1" applyNumberFormat="1" applyFont="1" applyBorder="1"/>
    <xf numFmtId="0" fontId="2" fillId="8" borderId="19" xfId="0" applyFont="1" applyFill="1" applyBorder="1" applyAlignment="1">
      <alignment horizontal="center" wrapText="1"/>
    </xf>
    <xf numFmtId="0" fontId="2" fillId="5" borderId="18" xfId="0" applyFont="1" applyFill="1" applyBorder="1" applyAlignment="1">
      <alignment horizontal="center" wrapText="1"/>
    </xf>
    <xf numFmtId="164" fontId="5" fillId="0" borderId="0" xfId="1" applyNumberFormat="1" applyFont="1" applyFill="1" applyBorder="1" applyAlignment="1">
      <alignment horizontal="center"/>
    </xf>
    <xf numFmtId="0" fontId="13" fillId="0" borderId="0" xfId="0" applyFont="1"/>
    <xf numFmtId="0" fontId="0" fillId="0" borderId="0" xfId="0" applyAlignment="1">
      <alignment horizontal="right"/>
    </xf>
    <xf numFmtId="10" fontId="0" fillId="0" borderId="0" xfId="1" applyNumberFormat="1" applyFont="1" applyFill="1" applyBorder="1" applyAlignment="1">
      <alignment horizontal="right"/>
    </xf>
    <xf numFmtId="9" fontId="0" fillId="0" borderId="0" xfId="1" applyFont="1" applyFill="1" applyBorder="1" applyAlignment="1">
      <alignment horizontal="right"/>
    </xf>
    <xf numFmtId="0" fontId="0" fillId="4" borderId="8" xfId="0" applyFill="1" applyBorder="1"/>
    <xf numFmtId="0" fontId="0" fillId="4" borderId="9" xfId="0" applyFill="1" applyBorder="1"/>
    <xf numFmtId="0" fontId="0" fillId="4" borderId="10" xfId="0" applyFill="1" applyBorder="1"/>
    <xf numFmtId="0" fontId="9" fillId="3" borderId="21" xfId="2" applyFont="1" applyFill="1" applyBorder="1" applyAlignment="1">
      <alignment vertical="center" wrapText="1"/>
    </xf>
    <xf numFmtId="0" fontId="6" fillId="0" borderId="14" xfId="0" applyFont="1" applyBorder="1" applyAlignment="1">
      <alignment horizontal="left" vertical="center" wrapText="1"/>
    </xf>
    <xf numFmtId="0" fontId="15" fillId="0" borderId="15" xfId="2" applyFont="1" applyBorder="1" applyAlignment="1">
      <alignment wrapText="1"/>
    </xf>
    <xf numFmtId="0" fontId="2" fillId="0" borderId="20" xfId="0" applyFont="1" applyBorder="1" applyAlignment="1">
      <alignment horizontal="center" wrapText="1"/>
    </xf>
    <xf numFmtId="0" fontId="12" fillId="2" borderId="0" xfId="0" applyFont="1" applyFill="1" applyAlignment="1">
      <alignment horizontal="centerContinuous"/>
    </xf>
    <xf numFmtId="0" fontId="0" fillId="8" borderId="19" xfId="0" applyFill="1" applyBorder="1" applyAlignment="1">
      <alignment horizontal="center" wrapText="1"/>
    </xf>
    <xf numFmtId="10" fontId="0" fillId="8" borderId="5" xfId="1" applyNumberFormat="1" applyFont="1" applyFill="1" applyBorder="1"/>
    <xf numFmtId="10" fontId="0" fillId="8" borderId="7" xfId="1" applyNumberFormat="1" applyFont="1" applyFill="1" applyBorder="1"/>
    <xf numFmtId="0" fontId="0" fillId="9" borderId="18" xfId="0" applyFill="1" applyBorder="1" applyAlignment="1">
      <alignment horizontal="center" wrapText="1"/>
    </xf>
    <xf numFmtId="10" fontId="0" fillId="9" borderId="0" xfId="1" applyNumberFormat="1" applyFont="1" applyFill="1" applyBorder="1"/>
    <xf numFmtId="10" fontId="0" fillId="9" borderId="6" xfId="1" applyNumberFormat="1" applyFont="1" applyFill="1" applyBorder="1"/>
    <xf numFmtId="14" fontId="0" fillId="0" borderId="0" xfId="0" applyNumberFormat="1"/>
    <xf numFmtId="0" fontId="9" fillId="3" borderId="0" xfId="2" applyFont="1" applyFill="1" applyAlignment="1">
      <alignment vertical="center" wrapText="1"/>
    </xf>
    <xf numFmtId="0" fontId="9" fillId="3" borderId="23" xfId="2" applyFont="1" applyFill="1" applyBorder="1" applyAlignment="1">
      <alignment vertical="center" wrapText="1"/>
    </xf>
    <xf numFmtId="0" fontId="9" fillId="3" borderId="22" xfId="2" applyFont="1" applyFill="1" applyBorder="1" applyAlignment="1">
      <alignment vertical="center" wrapText="1"/>
    </xf>
    <xf numFmtId="1" fontId="4" fillId="0" borderId="0" xfId="0" applyNumberFormat="1" applyFont="1" applyAlignment="1">
      <alignment horizontal="left"/>
    </xf>
    <xf numFmtId="167" fontId="4" fillId="10" borderId="4" xfId="0" applyNumberFormat="1" applyFont="1" applyFill="1" applyBorder="1" applyAlignment="1">
      <alignment horizontal="center"/>
    </xf>
    <xf numFmtId="164" fontId="5" fillId="10" borderId="4" xfId="1" applyNumberFormat="1" applyFont="1" applyFill="1" applyBorder="1" applyAlignment="1">
      <alignment horizontal="center"/>
    </xf>
    <xf numFmtId="0" fontId="3" fillId="2" borderId="4" xfId="2" applyFont="1" applyFill="1" applyBorder="1" applyAlignment="1">
      <alignment horizontal="center" vertical="center" wrapText="1"/>
    </xf>
    <xf numFmtId="1" fontId="17" fillId="0" borderId="0" xfId="2" applyNumberFormat="1" applyFont="1" applyAlignment="1">
      <alignment horizontal="center"/>
    </xf>
    <xf numFmtId="165" fontId="17" fillId="0" borderId="0" xfId="2" applyNumberFormat="1" applyFont="1" applyAlignment="1">
      <alignment horizontal="center"/>
    </xf>
    <xf numFmtId="168" fontId="17" fillId="0" borderId="0" xfId="3" applyNumberFormat="1" applyFont="1" applyAlignment="1">
      <alignment horizontal="center"/>
    </xf>
    <xf numFmtId="166" fontId="17" fillId="0" borderId="0" xfId="2" applyNumberFormat="1" applyFont="1" applyAlignment="1">
      <alignment horizontal="center"/>
    </xf>
    <xf numFmtId="0" fontId="17" fillId="0" borderId="0" xfId="2" applyFont="1" applyAlignment="1">
      <alignment horizontal="left"/>
    </xf>
    <xf numFmtId="9" fontId="0" fillId="4" borderId="2" xfId="0" applyNumberFormat="1" applyFill="1" applyBorder="1" applyAlignment="1">
      <alignment horizontal="right"/>
    </xf>
    <xf numFmtId="0" fontId="10"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cellXfs>
  <cellStyles count="4">
    <cellStyle name="Normal" xfId="0" builtinId="0"/>
    <cellStyle name="Normal 2" xfId="2" xr:uid="{5DF5C70C-383A-421D-8D87-911EA3FE4CC0}"/>
    <cellStyle name="Percent" xfId="1" builtinId="5"/>
    <cellStyle name="Percent 2" xfId="3" xr:uid="{2F9025BD-C5C1-40E6-9801-A530F41095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ysClr val="windowText" lastClr="000000"/>
                </a:solidFill>
                <a:latin typeface="+mn-lt"/>
                <a:ea typeface="Arial"/>
                <a:cs typeface="Arial"/>
              </a:defRPr>
            </a:pPr>
            <a:r>
              <a:rPr lang="fr-CA" sz="1800">
                <a:solidFill>
                  <a:sysClr val="windowText" lastClr="000000"/>
                </a:solidFill>
                <a:latin typeface="+mn-lt"/>
              </a:rPr>
              <a:t>Courbe de référence liquide CIA IFRS 17 de Fiera Capital</a:t>
            </a:r>
          </a:p>
        </c:rich>
      </c:tx>
      <c:layout>
        <c:manualLayout>
          <c:xMode val="edge"/>
          <c:yMode val="edge"/>
          <c:x val="0.32754557707313608"/>
          <c:y val="2.038235484519433E-2"/>
        </c:manualLayout>
      </c:layout>
      <c:overlay val="0"/>
      <c:spPr>
        <a:noFill/>
        <a:ln w="25400">
          <a:noFill/>
        </a:ln>
      </c:spPr>
    </c:title>
    <c:autoTitleDeleted val="0"/>
    <c:plotArea>
      <c:layout>
        <c:manualLayout>
          <c:layoutTarget val="inner"/>
          <c:xMode val="edge"/>
          <c:yMode val="edge"/>
          <c:x val="0.12197404014457502"/>
          <c:y val="9.0174966352624494E-2"/>
          <c:w val="0.86126707735673202"/>
          <c:h val="0.79273216689098247"/>
        </c:manualLayout>
      </c:layout>
      <c:scatterChart>
        <c:scatterStyle val="smoothMarker"/>
        <c:varyColors val="0"/>
        <c:ser>
          <c:idx val="0"/>
          <c:order val="0"/>
          <c:tx>
            <c:strRef>
              <c:f>Courbe_Référence_Liquide!$B$1</c:f>
              <c:strCache>
                <c:ptCount val="1"/>
                <c:pt idx="0">
                  <c:v>Taux annuel effectif au comptant (spot)</c:v>
                </c:pt>
              </c:strCache>
            </c:strRef>
          </c:tx>
          <c:spPr>
            <a:ln w="28575">
              <a:noFill/>
            </a:ln>
          </c:spPr>
          <c:marker>
            <c:symbol val="circle"/>
            <c:size val="4"/>
            <c:spPr>
              <a:solidFill>
                <a:srgbClr val="000080"/>
              </a:solidFill>
              <a:ln>
                <a:solidFill>
                  <a:srgbClr val="000080"/>
                </a:solidFill>
                <a:prstDash val="solid"/>
              </a:ln>
            </c:spPr>
          </c:marker>
          <c:xVal>
            <c:numRef>
              <c:f>Courbe_Référence_Liquide!$A$2:$A$101</c:f>
              <c:numCache>
                <c:formatCode>0</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Courbe_Référence_Liquide!$B$2:$B$101</c:f>
              <c:numCache>
                <c:formatCode>0.0000%</c:formatCode>
                <c:ptCount val="100"/>
                <c:pt idx="0">
                  <c:v>2.693847072568057E-2</c:v>
                </c:pt>
                <c:pt idx="1">
                  <c:v>2.9960148547993337E-2</c:v>
                </c:pt>
                <c:pt idx="2">
                  <c:v>3.1697442639750627E-2</c:v>
                </c:pt>
                <c:pt idx="3">
                  <c:v>3.3372518942645348E-2</c:v>
                </c:pt>
                <c:pt idx="4">
                  <c:v>3.4991546593610721E-2</c:v>
                </c:pt>
                <c:pt idx="5">
                  <c:v>3.6551682088070601E-2</c:v>
                </c:pt>
                <c:pt idx="6">
                  <c:v>3.8047509646667789E-2</c:v>
                </c:pt>
                <c:pt idx="7">
                  <c:v>3.9473618071340685E-2</c:v>
                </c:pt>
                <c:pt idx="8">
                  <c:v>4.08253931000764E-2</c:v>
                </c:pt>
                <c:pt idx="9">
                  <c:v>4.2099161086990411E-2</c:v>
                </c:pt>
                <c:pt idx="10">
                  <c:v>4.3292118875610353E-2</c:v>
                </c:pt>
                <c:pt idx="11">
                  <c:v>4.4402206800987234E-2</c:v>
                </c:pt>
                <c:pt idx="12">
                  <c:v>4.5427980612068743E-2</c:v>
                </c:pt>
                <c:pt idx="13">
                  <c:v>4.636850102204744E-2</c:v>
                </c:pt>
                <c:pt idx="14">
                  <c:v>4.7223245683280714E-2</c:v>
                </c:pt>
                <c:pt idx="15">
                  <c:v>4.7992043147868535E-2</c:v>
                </c:pt>
                <c:pt idx="16">
                  <c:v>4.8675026495816766E-2</c:v>
                </c:pt>
                <c:pt idx="17">
                  <c:v>4.9272603742841259E-2</c:v>
                </c:pt>
                <c:pt idx="18">
                  <c:v>4.9785442060057174E-2</c:v>
                </c:pt>
                <c:pt idx="19">
                  <c:v>5.0214462916313284E-2</c:v>
                </c:pt>
                <c:pt idx="20">
                  <c:v>5.0560845363212301E-2</c:v>
                </c:pt>
                <c:pt idx="21">
                  <c:v>5.0826034784962018E-2</c:v>
                </c:pt>
                <c:pt idx="22">
                  <c:v>5.1011754532610129E-2</c:v>
                </c:pt>
                <c:pt idx="23">
                  <c:v>5.1120017975197274E-2</c:v>
                </c:pt>
                <c:pt idx="24">
                  <c:v>5.1153138655049134E-2</c:v>
                </c:pt>
                <c:pt idx="25">
                  <c:v>5.1113736455397296E-2</c:v>
                </c:pt>
                <c:pt idx="26">
                  <c:v>5.1004737993368396E-2</c:v>
                </c:pt>
                <c:pt idx="27">
                  <c:v>5.0829369846795716E-2</c:v>
                </c:pt>
                <c:pt idx="28">
                  <c:v>5.0591143702412758E-2</c:v>
                </c:pt>
                <c:pt idx="29">
                  <c:v>5.0293833054801465E-2</c:v>
                </c:pt>
                <c:pt idx="30">
                  <c:v>5.0123987228431428E-2</c:v>
                </c:pt>
                <c:pt idx="31">
                  <c:v>4.9954141402061392E-2</c:v>
                </c:pt>
                <c:pt idx="32">
                  <c:v>4.9784295575691355E-2</c:v>
                </c:pt>
                <c:pt idx="33">
                  <c:v>4.9614449749321318E-2</c:v>
                </c:pt>
                <c:pt idx="34">
                  <c:v>4.9444603922951282E-2</c:v>
                </c:pt>
                <c:pt idx="35">
                  <c:v>4.9274758096581245E-2</c:v>
                </c:pt>
                <c:pt idx="36">
                  <c:v>4.9104912270211208E-2</c:v>
                </c:pt>
                <c:pt idx="37">
                  <c:v>4.8935066443841171E-2</c:v>
                </c:pt>
                <c:pt idx="38">
                  <c:v>4.8765220617471135E-2</c:v>
                </c:pt>
                <c:pt idx="39">
                  <c:v>4.8595374791101098E-2</c:v>
                </c:pt>
                <c:pt idx="40">
                  <c:v>4.8425528964731061E-2</c:v>
                </c:pt>
                <c:pt idx="41">
                  <c:v>4.8255683138361025E-2</c:v>
                </c:pt>
                <c:pt idx="42">
                  <c:v>4.8085837311990981E-2</c:v>
                </c:pt>
                <c:pt idx="43">
                  <c:v>4.7915991485620944E-2</c:v>
                </c:pt>
                <c:pt idx="44">
                  <c:v>4.7746145659250908E-2</c:v>
                </c:pt>
                <c:pt idx="45">
                  <c:v>4.7576299832880871E-2</c:v>
                </c:pt>
                <c:pt idx="46">
                  <c:v>4.7406454006510834E-2</c:v>
                </c:pt>
                <c:pt idx="47">
                  <c:v>4.7236608180140797E-2</c:v>
                </c:pt>
                <c:pt idx="48">
                  <c:v>4.7066762353770761E-2</c:v>
                </c:pt>
                <c:pt idx="49">
                  <c:v>4.6896916527400724E-2</c:v>
                </c:pt>
                <c:pt idx="50">
                  <c:v>4.6727070701030687E-2</c:v>
                </c:pt>
                <c:pt idx="51">
                  <c:v>4.6557224874660644E-2</c:v>
                </c:pt>
                <c:pt idx="52">
                  <c:v>4.6387379048290607E-2</c:v>
                </c:pt>
                <c:pt idx="53">
                  <c:v>4.621753322192057E-2</c:v>
                </c:pt>
                <c:pt idx="54">
                  <c:v>4.6047687395550534E-2</c:v>
                </c:pt>
                <c:pt idx="55">
                  <c:v>4.5877841569180497E-2</c:v>
                </c:pt>
                <c:pt idx="56">
                  <c:v>4.570799574281046E-2</c:v>
                </c:pt>
                <c:pt idx="57">
                  <c:v>4.5538149916440424E-2</c:v>
                </c:pt>
                <c:pt idx="58">
                  <c:v>4.536830409007038E-2</c:v>
                </c:pt>
                <c:pt idx="59">
                  <c:v>4.5198458263700343E-2</c:v>
                </c:pt>
                <c:pt idx="60">
                  <c:v>4.5028612437330306E-2</c:v>
                </c:pt>
                <c:pt idx="61">
                  <c:v>4.485876661096027E-2</c:v>
                </c:pt>
                <c:pt idx="62">
                  <c:v>4.4688920784590233E-2</c:v>
                </c:pt>
                <c:pt idx="63">
                  <c:v>4.4519074958220196E-2</c:v>
                </c:pt>
                <c:pt idx="64">
                  <c:v>4.434922913185016E-2</c:v>
                </c:pt>
                <c:pt idx="65">
                  <c:v>4.4179383305480123E-2</c:v>
                </c:pt>
                <c:pt idx="66">
                  <c:v>4.4009537479110086E-2</c:v>
                </c:pt>
                <c:pt idx="67">
                  <c:v>4.3839691652740043E-2</c:v>
                </c:pt>
                <c:pt idx="68">
                  <c:v>4.3669845826370006E-2</c:v>
                </c:pt>
                <c:pt idx="69">
                  <c:v>4.3499999999999997E-2</c:v>
                </c:pt>
                <c:pt idx="70">
                  <c:v>4.3499999999999997E-2</c:v>
                </c:pt>
                <c:pt idx="71">
                  <c:v>4.3499999999999997E-2</c:v>
                </c:pt>
                <c:pt idx="72">
                  <c:v>4.3499999999999997E-2</c:v>
                </c:pt>
                <c:pt idx="73">
                  <c:v>4.3499999999999997E-2</c:v>
                </c:pt>
                <c:pt idx="74">
                  <c:v>4.3499999999999997E-2</c:v>
                </c:pt>
                <c:pt idx="75">
                  <c:v>4.3499999999999997E-2</c:v>
                </c:pt>
                <c:pt idx="76">
                  <c:v>4.3499999999999997E-2</c:v>
                </c:pt>
                <c:pt idx="77">
                  <c:v>4.3499999999999997E-2</c:v>
                </c:pt>
                <c:pt idx="78">
                  <c:v>4.3499999999999997E-2</c:v>
                </c:pt>
                <c:pt idx="79">
                  <c:v>4.3499999999999997E-2</c:v>
                </c:pt>
                <c:pt idx="80">
                  <c:v>4.3499999999999997E-2</c:v>
                </c:pt>
                <c:pt idx="81">
                  <c:v>4.3499999999999997E-2</c:v>
                </c:pt>
                <c:pt idx="82">
                  <c:v>4.3499999999999997E-2</c:v>
                </c:pt>
                <c:pt idx="83">
                  <c:v>4.3499999999999997E-2</c:v>
                </c:pt>
                <c:pt idx="84">
                  <c:v>4.3499999999999997E-2</c:v>
                </c:pt>
                <c:pt idx="85">
                  <c:v>4.3499999999999997E-2</c:v>
                </c:pt>
                <c:pt idx="86">
                  <c:v>4.3499999999999997E-2</c:v>
                </c:pt>
                <c:pt idx="87">
                  <c:v>4.3499999999999997E-2</c:v>
                </c:pt>
                <c:pt idx="88">
                  <c:v>4.3499999999999997E-2</c:v>
                </c:pt>
                <c:pt idx="89">
                  <c:v>4.3499999999999997E-2</c:v>
                </c:pt>
                <c:pt idx="90">
                  <c:v>4.3499999999999997E-2</c:v>
                </c:pt>
                <c:pt idx="91">
                  <c:v>4.3499999999999997E-2</c:v>
                </c:pt>
                <c:pt idx="92">
                  <c:v>4.3499999999999997E-2</c:v>
                </c:pt>
                <c:pt idx="93">
                  <c:v>4.3499999999999997E-2</c:v>
                </c:pt>
                <c:pt idx="94">
                  <c:v>4.3499999999999997E-2</c:v>
                </c:pt>
                <c:pt idx="95">
                  <c:v>4.3499999999999997E-2</c:v>
                </c:pt>
                <c:pt idx="96">
                  <c:v>4.3499999999999997E-2</c:v>
                </c:pt>
                <c:pt idx="97">
                  <c:v>4.3499999999999997E-2</c:v>
                </c:pt>
                <c:pt idx="98">
                  <c:v>4.3499999999999997E-2</c:v>
                </c:pt>
                <c:pt idx="99">
                  <c:v>4.3499999999999997E-2</c:v>
                </c:pt>
              </c:numCache>
            </c:numRef>
          </c:yVal>
          <c:smooth val="1"/>
          <c:extLst>
            <c:ext xmlns:c16="http://schemas.microsoft.com/office/drawing/2014/chart" uri="{C3380CC4-5D6E-409C-BE32-E72D297353CC}">
              <c16:uniqueId val="{00000000-9993-4443-A4A2-A6579DCA0148}"/>
            </c:ext>
          </c:extLst>
        </c:ser>
        <c:dLbls>
          <c:showLegendKey val="0"/>
          <c:showVal val="0"/>
          <c:showCatName val="0"/>
          <c:showSerName val="0"/>
          <c:showPercent val="0"/>
          <c:showBubbleSize val="0"/>
        </c:dLbls>
        <c:axId val="1871375536"/>
        <c:axId val="1"/>
      </c:scatterChart>
      <c:valAx>
        <c:axId val="1871375536"/>
        <c:scaling>
          <c:orientation val="minMax"/>
          <c:max val="100"/>
          <c:min val="0"/>
        </c:scaling>
        <c:delete val="0"/>
        <c:axPos val="b"/>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Échéance (années)</a:t>
                </a:r>
              </a:p>
            </c:rich>
          </c:tx>
          <c:layout>
            <c:manualLayout>
              <c:xMode val="edge"/>
              <c:yMode val="edge"/>
              <c:x val="0.49255169919402536"/>
              <c:y val="0.93405119814568638"/>
            </c:manualLayout>
          </c:layout>
          <c:overlay val="0"/>
          <c:spPr>
            <a:noFill/>
            <a:ln w="25400">
              <a:noFill/>
            </a:ln>
          </c:spPr>
        </c:title>
        <c:numFmt formatCode="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rgbClr val="000000"/>
                </a:solidFill>
                <a:latin typeface="Calibri"/>
                <a:ea typeface="Calibri"/>
                <a:cs typeface="Calibri"/>
              </a:defRPr>
            </a:pPr>
            <a:endParaRPr lang="en-US"/>
          </a:p>
        </c:txPr>
        <c:crossAx val="1"/>
        <c:crosses val="autoZero"/>
        <c:crossBetween val="midCat"/>
        <c:majorUnit val="5"/>
      </c:valAx>
      <c:valAx>
        <c:axId val="1"/>
        <c:scaling>
          <c:orientation val="minMax"/>
        </c:scaling>
        <c:delete val="0"/>
        <c:axPos val="l"/>
        <c:majorGridlines>
          <c:spPr>
            <a:ln w="3175">
              <a:solidFill>
                <a:srgbClr val="DDDDDD"/>
              </a:solidFill>
              <a:prstDash val="solid"/>
            </a:ln>
          </c:spPr>
        </c:majorGridlines>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Taux annuel effectif</a:t>
                </a:r>
                <a:r>
                  <a:rPr lang="en-US" sz="1600" b="1" baseline="0">
                    <a:solidFill>
                      <a:sysClr val="windowText" lastClr="000000"/>
                    </a:solidFill>
                    <a:latin typeface="+mn-lt"/>
                  </a:rPr>
                  <a:t> au comptant (spot)</a:t>
                </a:r>
                <a:endParaRPr lang="en-US" sz="1600" b="1">
                  <a:solidFill>
                    <a:sysClr val="windowText" lastClr="000000"/>
                  </a:solidFill>
                  <a:latin typeface="+mn-lt"/>
                </a:endParaRPr>
              </a:p>
            </c:rich>
          </c:tx>
          <c:layout>
            <c:manualLayout>
              <c:xMode val="edge"/>
              <c:yMode val="edge"/>
              <c:x val="1.7690875232774673E-2"/>
              <c:y val="0.32839840474486143"/>
            </c:manualLayout>
          </c:layout>
          <c:overlay val="0"/>
          <c:spPr>
            <a:noFill/>
            <a:ln w="25400">
              <a:noFill/>
            </a:ln>
          </c:spPr>
        </c:title>
        <c:numFmt formatCode="0.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ysClr val="windowText" lastClr="000000"/>
                </a:solidFill>
                <a:latin typeface="+mn-lt"/>
                <a:ea typeface="Trebuchet MS"/>
                <a:cs typeface="Trebuchet MS"/>
              </a:defRPr>
            </a:pPr>
            <a:endParaRPr lang="en-US"/>
          </a:p>
        </c:txPr>
        <c:crossAx val="1871375536"/>
        <c:crosses val="autoZero"/>
        <c:crossBetween val="midCat"/>
      </c:valAx>
    </c:plotArea>
    <c:plotVisOnly val="1"/>
    <c:dispBlanksAs val="gap"/>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4921259845" footer="0.492125984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ysClr val="windowText" lastClr="000000"/>
                </a:solidFill>
                <a:latin typeface="+mn-lt"/>
                <a:ea typeface="Arial"/>
                <a:cs typeface="Arial"/>
              </a:defRPr>
            </a:pPr>
            <a:r>
              <a:rPr lang="fr-CA" sz="1800" b="1" i="0" baseline="0">
                <a:effectLst/>
              </a:rPr>
              <a:t>Courbe de référence illiquide CIA IFRS 17 de Fiera Capital</a:t>
            </a:r>
            <a:endParaRPr lang="en-CA" sz="1600">
              <a:effectLst/>
            </a:endParaRPr>
          </a:p>
        </c:rich>
      </c:tx>
      <c:layout>
        <c:manualLayout>
          <c:xMode val="edge"/>
          <c:yMode val="edge"/>
          <c:x val="0.32754557707313608"/>
          <c:y val="2.038235484519433E-2"/>
        </c:manualLayout>
      </c:layout>
      <c:overlay val="0"/>
      <c:spPr>
        <a:noFill/>
        <a:ln w="25400">
          <a:noFill/>
        </a:ln>
      </c:spPr>
    </c:title>
    <c:autoTitleDeleted val="0"/>
    <c:plotArea>
      <c:layout>
        <c:manualLayout>
          <c:layoutTarget val="inner"/>
          <c:xMode val="edge"/>
          <c:yMode val="edge"/>
          <c:x val="0.12197404014457502"/>
          <c:y val="9.0174966352624494E-2"/>
          <c:w val="0.86126707735673202"/>
          <c:h val="0.79273216689098247"/>
        </c:manualLayout>
      </c:layout>
      <c:scatterChart>
        <c:scatterStyle val="smoothMarker"/>
        <c:varyColors val="0"/>
        <c:ser>
          <c:idx val="0"/>
          <c:order val="0"/>
          <c:tx>
            <c:strRef>
              <c:f>Courbe_Référence_Illiquide!$B$1</c:f>
              <c:strCache>
                <c:ptCount val="1"/>
                <c:pt idx="0">
                  <c:v>Taux annuel effectif au comptant (spot)</c:v>
                </c:pt>
              </c:strCache>
            </c:strRef>
          </c:tx>
          <c:spPr>
            <a:ln w="28575">
              <a:noFill/>
            </a:ln>
          </c:spPr>
          <c:marker>
            <c:symbol val="circle"/>
            <c:size val="4"/>
            <c:spPr>
              <a:solidFill>
                <a:srgbClr val="000080"/>
              </a:solidFill>
              <a:ln>
                <a:solidFill>
                  <a:srgbClr val="000080"/>
                </a:solidFill>
                <a:prstDash val="solid"/>
              </a:ln>
            </c:spPr>
          </c:marker>
          <c:xVal>
            <c:numRef>
              <c:f>Courbe_Référence_Illiquide!$A$2:$A$101</c:f>
              <c:numCache>
                <c:formatCode>0</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Courbe_Référence_Illiquide!$B$2:$B$101</c:f>
              <c:numCache>
                <c:formatCode>0.0000%</c:formatCode>
                <c:ptCount val="100"/>
                <c:pt idx="0">
                  <c:v>3.6484692759438317E-2</c:v>
                </c:pt>
                <c:pt idx="1">
                  <c:v>3.9768686666449296E-2</c:v>
                </c:pt>
                <c:pt idx="2">
                  <c:v>4.1648749361431675E-2</c:v>
                </c:pt>
                <c:pt idx="3">
                  <c:v>4.3076168313612717E-2</c:v>
                </c:pt>
                <c:pt idx="4">
                  <c:v>4.4327101898469778E-2</c:v>
                </c:pt>
                <c:pt idx="5">
                  <c:v>4.583153410251517E-2</c:v>
                </c:pt>
                <c:pt idx="6">
                  <c:v>4.7221464773624558E-2</c:v>
                </c:pt>
                <c:pt idx="7">
                  <c:v>4.8497408872352779E-2</c:v>
                </c:pt>
                <c:pt idx="8">
                  <c:v>4.9661838070652164E-2</c:v>
                </c:pt>
                <c:pt idx="9">
                  <c:v>5.0718900732097477E-2</c:v>
                </c:pt>
                <c:pt idx="10">
                  <c:v>5.1673881102368147E-2</c:v>
                </c:pt>
                <c:pt idx="11">
                  <c:v>5.2532709488868408E-2</c:v>
                </c:pt>
                <c:pt idx="12">
                  <c:v>5.3301590223066325E-2</c:v>
                </c:pt>
                <c:pt idx="13">
                  <c:v>5.3986741407966859E-2</c:v>
                </c:pt>
                <c:pt idx="14">
                  <c:v>5.4594223279962148E-2</c:v>
                </c:pt>
                <c:pt idx="15">
                  <c:v>5.5129831872564324E-2</c:v>
                </c:pt>
                <c:pt idx="16">
                  <c:v>5.5599038924123892E-2</c:v>
                </c:pt>
                <c:pt idx="17">
                  <c:v>5.600696361531636E-2</c:v>
                </c:pt>
                <c:pt idx="18">
                  <c:v>5.6358365636134167E-2</c:v>
                </c:pt>
                <c:pt idx="19">
                  <c:v>5.6657652096525464E-2</c:v>
                </c:pt>
                <c:pt idx="20">
                  <c:v>5.690889302299966E-2</c:v>
                </c:pt>
                <c:pt idx="21">
                  <c:v>5.7115841795934492E-2</c:v>
                </c:pt>
                <c:pt idx="22">
                  <c:v>5.7281958035101652E-2</c:v>
                </c:pt>
                <c:pt idx="23">
                  <c:v>5.7410431258823946E-2</c:v>
                </c:pt>
                <c:pt idx="24">
                  <c:v>5.7504204219052862E-2</c:v>
                </c:pt>
                <c:pt idx="25">
                  <c:v>5.7565995219324526E-2</c:v>
                </c:pt>
                <c:pt idx="26">
                  <c:v>5.759831900455032E-2</c:v>
                </c:pt>
                <c:pt idx="27">
                  <c:v>5.7603506006463107E-2</c:v>
                </c:pt>
                <c:pt idx="28">
                  <c:v>5.7583719861526453E-2</c:v>
                </c:pt>
                <c:pt idx="29">
                  <c:v>5.7540973207258372E-2</c:v>
                </c:pt>
                <c:pt idx="30">
                  <c:v>5.7389948877076907E-2</c:v>
                </c:pt>
                <c:pt idx="31">
                  <c:v>5.7238924546895449E-2</c:v>
                </c:pt>
                <c:pt idx="32">
                  <c:v>5.7087900216713991E-2</c:v>
                </c:pt>
                <c:pt idx="33">
                  <c:v>5.6936875886532526E-2</c:v>
                </c:pt>
                <c:pt idx="34">
                  <c:v>5.6785851556351068E-2</c:v>
                </c:pt>
                <c:pt idx="35">
                  <c:v>5.663482722616961E-2</c:v>
                </c:pt>
                <c:pt idx="36">
                  <c:v>5.6483802895988151E-2</c:v>
                </c:pt>
                <c:pt idx="37">
                  <c:v>5.6332778565806693E-2</c:v>
                </c:pt>
                <c:pt idx="38">
                  <c:v>5.6181754235625228E-2</c:v>
                </c:pt>
                <c:pt idx="39">
                  <c:v>5.603072990544377E-2</c:v>
                </c:pt>
                <c:pt idx="40">
                  <c:v>5.5879705575262312E-2</c:v>
                </c:pt>
                <c:pt idx="41">
                  <c:v>5.5728681245080847E-2</c:v>
                </c:pt>
                <c:pt idx="42">
                  <c:v>5.5577656914899388E-2</c:v>
                </c:pt>
                <c:pt idx="43">
                  <c:v>5.542663258471793E-2</c:v>
                </c:pt>
                <c:pt idx="44">
                  <c:v>5.5275608254536472E-2</c:v>
                </c:pt>
                <c:pt idx="45">
                  <c:v>5.5124583924355014E-2</c:v>
                </c:pt>
                <c:pt idx="46">
                  <c:v>5.4973559594173549E-2</c:v>
                </c:pt>
                <c:pt idx="47">
                  <c:v>5.4822535263992091E-2</c:v>
                </c:pt>
                <c:pt idx="48">
                  <c:v>5.4671510933810633E-2</c:v>
                </c:pt>
                <c:pt idx="49">
                  <c:v>5.4520486603629167E-2</c:v>
                </c:pt>
                <c:pt idx="50">
                  <c:v>5.4369462273447709E-2</c:v>
                </c:pt>
                <c:pt idx="51">
                  <c:v>5.4218437943266251E-2</c:v>
                </c:pt>
                <c:pt idx="52">
                  <c:v>5.4067413613084793E-2</c:v>
                </c:pt>
                <c:pt idx="53">
                  <c:v>5.3916389282903335E-2</c:v>
                </c:pt>
                <c:pt idx="54">
                  <c:v>5.376536495272187E-2</c:v>
                </c:pt>
                <c:pt idx="55">
                  <c:v>5.3614340622540411E-2</c:v>
                </c:pt>
                <c:pt idx="56">
                  <c:v>5.3463316292358953E-2</c:v>
                </c:pt>
                <c:pt idx="57">
                  <c:v>5.3312291962177488E-2</c:v>
                </c:pt>
                <c:pt idx="58">
                  <c:v>5.316126763199603E-2</c:v>
                </c:pt>
                <c:pt idx="59">
                  <c:v>5.3010243301814572E-2</c:v>
                </c:pt>
                <c:pt idx="60">
                  <c:v>5.2859218971633114E-2</c:v>
                </c:pt>
                <c:pt idx="61">
                  <c:v>5.2708194641451656E-2</c:v>
                </c:pt>
                <c:pt idx="62">
                  <c:v>5.255717031127019E-2</c:v>
                </c:pt>
                <c:pt idx="63">
                  <c:v>5.2406145981088732E-2</c:v>
                </c:pt>
                <c:pt idx="64">
                  <c:v>5.2255121650907274E-2</c:v>
                </c:pt>
                <c:pt idx="65">
                  <c:v>5.2104097320725809E-2</c:v>
                </c:pt>
                <c:pt idx="66">
                  <c:v>5.1953072990544351E-2</c:v>
                </c:pt>
                <c:pt idx="67">
                  <c:v>5.1802048660362893E-2</c:v>
                </c:pt>
                <c:pt idx="68">
                  <c:v>5.1651024330181435E-2</c:v>
                </c:pt>
                <c:pt idx="69">
                  <c:v>5.1499999999999997E-2</c:v>
                </c:pt>
                <c:pt idx="70">
                  <c:v>5.1499999999999997E-2</c:v>
                </c:pt>
                <c:pt idx="71">
                  <c:v>5.1499999999999997E-2</c:v>
                </c:pt>
                <c:pt idx="72">
                  <c:v>5.1499999999999997E-2</c:v>
                </c:pt>
                <c:pt idx="73">
                  <c:v>5.1499999999999997E-2</c:v>
                </c:pt>
                <c:pt idx="74">
                  <c:v>5.1499999999999997E-2</c:v>
                </c:pt>
                <c:pt idx="75">
                  <c:v>5.1499999999999997E-2</c:v>
                </c:pt>
                <c:pt idx="76">
                  <c:v>5.1499999999999997E-2</c:v>
                </c:pt>
                <c:pt idx="77">
                  <c:v>5.1499999999999997E-2</c:v>
                </c:pt>
                <c:pt idx="78">
                  <c:v>5.1499999999999997E-2</c:v>
                </c:pt>
                <c:pt idx="79">
                  <c:v>5.1499999999999997E-2</c:v>
                </c:pt>
                <c:pt idx="80">
                  <c:v>5.1499999999999997E-2</c:v>
                </c:pt>
                <c:pt idx="81">
                  <c:v>5.1499999999999997E-2</c:v>
                </c:pt>
                <c:pt idx="82">
                  <c:v>5.1499999999999997E-2</c:v>
                </c:pt>
                <c:pt idx="83">
                  <c:v>5.1499999999999997E-2</c:v>
                </c:pt>
                <c:pt idx="84">
                  <c:v>5.1499999999999997E-2</c:v>
                </c:pt>
                <c:pt idx="85">
                  <c:v>5.1499999999999997E-2</c:v>
                </c:pt>
                <c:pt idx="86">
                  <c:v>5.1499999999999997E-2</c:v>
                </c:pt>
                <c:pt idx="87">
                  <c:v>5.1499999999999997E-2</c:v>
                </c:pt>
                <c:pt idx="88">
                  <c:v>5.1499999999999997E-2</c:v>
                </c:pt>
                <c:pt idx="89">
                  <c:v>5.1499999999999997E-2</c:v>
                </c:pt>
                <c:pt idx="90">
                  <c:v>5.1499999999999997E-2</c:v>
                </c:pt>
                <c:pt idx="91">
                  <c:v>5.1499999999999997E-2</c:v>
                </c:pt>
                <c:pt idx="92">
                  <c:v>5.1499999999999997E-2</c:v>
                </c:pt>
                <c:pt idx="93">
                  <c:v>5.1499999999999997E-2</c:v>
                </c:pt>
                <c:pt idx="94">
                  <c:v>5.1499999999999997E-2</c:v>
                </c:pt>
                <c:pt idx="95">
                  <c:v>5.1499999999999997E-2</c:v>
                </c:pt>
                <c:pt idx="96">
                  <c:v>5.1499999999999997E-2</c:v>
                </c:pt>
                <c:pt idx="97">
                  <c:v>5.1499999999999997E-2</c:v>
                </c:pt>
                <c:pt idx="98">
                  <c:v>5.1499999999999997E-2</c:v>
                </c:pt>
                <c:pt idx="99">
                  <c:v>5.1499999999999997E-2</c:v>
                </c:pt>
              </c:numCache>
            </c:numRef>
          </c:yVal>
          <c:smooth val="1"/>
          <c:extLst>
            <c:ext xmlns:c16="http://schemas.microsoft.com/office/drawing/2014/chart" uri="{C3380CC4-5D6E-409C-BE32-E72D297353CC}">
              <c16:uniqueId val="{00000000-3732-4EA1-BF5B-6C3A26C935BE}"/>
            </c:ext>
          </c:extLst>
        </c:ser>
        <c:dLbls>
          <c:showLegendKey val="0"/>
          <c:showVal val="0"/>
          <c:showCatName val="0"/>
          <c:showSerName val="0"/>
          <c:showPercent val="0"/>
          <c:showBubbleSize val="0"/>
        </c:dLbls>
        <c:axId val="1871375536"/>
        <c:axId val="1"/>
      </c:scatterChart>
      <c:valAx>
        <c:axId val="1871375536"/>
        <c:scaling>
          <c:orientation val="minMax"/>
          <c:max val="100"/>
          <c:min val="0"/>
        </c:scaling>
        <c:delete val="0"/>
        <c:axPos val="b"/>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Échéance (années)</a:t>
                </a:r>
              </a:p>
            </c:rich>
          </c:tx>
          <c:layout>
            <c:manualLayout>
              <c:xMode val="edge"/>
              <c:yMode val="edge"/>
              <c:x val="0.49255169919402536"/>
              <c:y val="0.93405119814568638"/>
            </c:manualLayout>
          </c:layout>
          <c:overlay val="0"/>
          <c:spPr>
            <a:noFill/>
            <a:ln w="25400">
              <a:noFill/>
            </a:ln>
          </c:spPr>
        </c:title>
        <c:numFmt formatCode="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rgbClr val="000000"/>
                </a:solidFill>
                <a:latin typeface="Calibri"/>
                <a:ea typeface="Calibri"/>
                <a:cs typeface="Calibri"/>
              </a:defRPr>
            </a:pPr>
            <a:endParaRPr lang="en-US"/>
          </a:p>
        </c:txPr>
        <c:crossAx val="1"/>
        <c:crosses val="autoZero"/>
        <c:crossBetween val="midCat"/>
        <c:majorUnit val="5"/>
      </c:valAx>
      <c:valAx>
        <c:axId val="1"/>
        <c:scaling>
          <c:orientation val="minMax"/>
          <c:min val="0"/>
        </c:scaling>
        <c:delete val="0"/>
        <c:axPos val="l"/>
        <c:majorGridlines>
          <c:spPr>
            <a:ln w="3175">
              <a:solidFill>
                <a:srgbClr val="DDDDDD"/>
              </a:solidFill>
              <a:prstDash val="solid"/>
            </a:ln>
          </c:spPr>
        </c:majorGridlines>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Taux</a:t>
                </a:r>
                <a:r>
                  <a:rPr lang="en-US" sz="1600" b="1" baseline="0">
                    <a:solidFill>
                      <a:sysClr val="windowText" lastClr="000000"/>
                    </a:solidFill>
                    <a:latin typeface="+mn-lt"/>
                  </a:rPr>
                  <a:t> annuel effectif au comptant (spot)</a:t>
                </a:r>
                <a:endParaRPr lang="en-US" sz="1600" b="1">
                  <a:solidFill>
                    <a:sysClr val="windowText" lastClr="000000"/>
                  </a:solidFill>
                  <a:latin typeface="+mn-lt"/>
                </a:endParaRPr>
              </a:p>
            </c:rich>
          </c:tx>
          <c:layout>
            <c:manualLayout>
              <c:xMode val="edge"/>
              <c:yMode val="edge"/>
              <c:x val="1.7690875232774673E-2"/>
              <c:y val="0.32839840474486143"/>
            </c:manualLayout>
          </c:layout>
          <c:overlay val="0"/>
          <c:spPr>
            <a:noFill/>
            <a:ln w="25400">
              <a:noFill/>
            </a:ln>
          </c:spPr>
        </c:title>
        <c:numFmt formatCode="0.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ysClr val="windowText" lastClr="000000"/>
                </a:solidFill>
                <a:latin typeface="+mn-lt"/>
                <a:ea typeface="Trebuchet MS"/>
                <a:cs typeface="Trebuchet MS"/>
              </a:defRPr>
            </a:pPr>
            <a:endParaRPr lang="en-US"/>
          </a:p>
        </c:txPr>
        <c:crossAx val="1871375536"/>
        <c:crosses val="autoZero"/>
        <c:crossBetween val="midCat"/>
      </c:valAx>
    </c:plotArea>
    <c:plotVisOnly val="1"/>
    <c:dispBlanksAs val="gap"/>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4921259845" footer="0.492125984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r>
              <a:rPr lang="en-US" sz="1800" b="1" baseline="0">
                <a:solidFill>
                  <a:sysClr val="windowText" lastClr="000000"/>
                </a:solidFill>
              </a:rPr>
              <a:t>Courbes de marché ICA de Fiera Capital </a:t>
            </a:r>
          </a:p>
        </c:rich>
      </c:tx>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6.1518667043942925E-2"/>
          <c:y val="7.3201602350726577E-2"/>
          <c:w val="0.90336367805325446"/>
          <c:h val="0.75358210325750097"/>
        </c:manualLayout>
      </c:layout>
      <c:scatterChart>
        <c:scatterStyle val="smoothMarker"/>
        <c:varyColors val="0"/>
        <c:ser>
          <c:idx val="0"/>
          <c:order val="0"/>
          <c:tx>
            <c:v>Canada</c:v>
          </c:tx>
          <c:spPr>
            <a:ln w="19050" cap="rnd">
              <a:solidFill>
                <a:srgbClr val="FF0000"/>
              </a:solidFill>
              <a:round/>
            </a:ln>
            <a:effectLst/>
          </c:spPr>
          <c:marker>
            <c:symbol val="none"/>
          </c:marker>
          <c:xVal>
            <c:numRef>
              <c:f>Courbes_Marché!$A$2:$A$31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Courbes_Marché!$B$2:$B$31</c:f>
              <c:numCache>
                <c:formatCode>0.0000%</c:formatCode>
                <c:ptCount val="30"/>
                <c:pt idx="0">
                  <c:v>2.6412966522249448E-2</c:v>
                </c:pt>
                <c:pt idx="1">
                  <c:v>2.93101826872606E-2</c:v>
                </c:pt>
                <c:pt idx="2">
                  <c:v>3.1144514390962552E-2</c:v>
                </c:pt>
                <c:pt idx="3">
                  <c:v>3.2428877637364018E-2</c:v>
                </c:pt>
                <c:pt idx="4">
                  <c:v>3.3424434017020221E-2</c:v>
                </c:pt>
                <c:pt idx="5">
                  <c:v>3.4249044785606753E-2</c:v>
                </c:pt>
                <c:pt idx="6">
                  <c:v>3.4959261929201846E-2</c:v>
                </c:pt>
                <c:pt idx="7">
                  <c:v>3.5585149817645156E-2</c:v>
                </c:pt>
                <c:pt idx="8">
                  <c:v>3.6144401191390285E-2</c:v>
                </c:pt>
                <c:pt idx="9">
                  <c:v>3.6648388792165809E-2</c:v>
                </c:pt>
                <c:pt idx="10">
                  <c:v>3.7104980787737496E-2</c:v>
                </c:pt>
                <c:pt idx="11">
                  <c:v>3.7519960330265389E-2</c:v>
                </c:pt>
                <c:pt idx="12">
                  <c:v>3.7897793537209568E-2</c:v>
                </c:pt>
                <c:pt idx="13">
                  <c:v>3.8242070469622913E-2</c:v>
                </c:pt>
                <c:pt idx="14">
                  <c:v>3.8555771433207431E-2</c:v>
                </c:pt>
                <c:pt idx="15">
                  <c:v>3.8841434903819749E-2</c:v>
                </c:pt>
                <c:pt idx="16">
                  <c:v>3.9101267500277315E-2</c:v>
                </c:pt>
                <c:pt idx="17">
                  <c:v>3.9337218470536062E-2</c:v>
                </c:pt>
                <c:pt idx="18">
                  <c:v>3.9551031702720119E-2</c:v>
                </c:pt>
                <c:pt idx="19">
                  <c:v>3.9744283071353692E-2</c:v>
                </c:pt>
                <c:pt idx="20">
                  <c:v>3.9918407956603952E-2</c:v>
                </c:pt>
                <c:pt idx="21">
                  <c:v>4.0074722017593434E-2</c:v>
                </c:pt>
                <c:pt idx="22">
                  <c:v>4.0214437231349986E-2</c:v>
                </c:pt>
                <c:pt idx="23">
                  <c:v>4.0338674540427943E-2</c:v>
                </c:pt>
                <c:pt idx="24">
                  <c:v>4.0448474024286751E-2</c:v>
                </c:pt>
                <c:pt idx="25">
                  <c:v>4.0544803229622284E-2</c:v>
                </c:pt>
                <c:pt idx="26">
                  <c:v>4.0628564108197152E-2</c:v>
                </c:pt>
                <c:pt idx="27">
                  <c:v>4.0700598883993688E-2</c:v>
                </c:pt>
                <c:pt idx="28">
                  <c:v>4.0761695084070793E-2</c:v>
                </c:pt>
                <c:pt idx="29">
                  <c:v>4.081258990623482E-2</c:v>
                </c:pt>
              </c:numCache>
            </c:numRef>
          </c:yVal>
          <c:smooth val="1"/>
          <c:extLst>
            <c:ext xmlns:c16="http://schemas.microsoft.com/office/drawing/2014/chart" uri="{C3380CC4-5D6E-409C-BE32-E72D297353CC}">
              <c16:uniqueId val="{00000000-E94A-4247-950E-15248C9791F1}"/>
            </c:ext>
          </c:extLst>
        </c:ser>
        <c:ser>
          <c:idx val="1"/>
          <c:order val="1"/>
          <c:tx>
            <c:v>Province</c:v>
          </c:tx>
          <c:spPr>
            <a:ln w="19050" cap="rnd">
              <a:solidFill>
                <a:schemeClr val="accent1"/>
              </a:solidFill>
              <a:round/>
            </a:ln>
            <a:effectLst/>
          </c:spPr>
          <c:marker>
            <c:symbol val="none"/>
          </c:marker>
          <c:xVal>
            <c:numRef>
              <c:f>Courbes_Marché!$A$2:$A$31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Courbes_Marché!$C$2:$C$31</c:f>
              <c:numCache>
                <c:formatCode>0.0000%</c:formatCode>
                <c:ptCount val="30"/>
                <c:pt idx="0">
                  <c:v>2.699686008161736E-2</c:v>
                </c:pt>
                <c:pt idx="1">
                  <c:v>2.9982740193080115E-2</c:v>
                </c:pt>
                <c:pt idx="2">
                  <c:v>3.1663409952346067E-2</c:v>
                </c:pt>
                <c:pt idx="3">
                  <c:v>3.3310149722731719E-2</c:v>
                </c:pt>
                <c:pt idx="4">
                  <c:v>3.4901491721757383E-2</c:v>
                </c:pt>
                <c:pt idx="5">
                  <c:v>3.6421788837029734E-2</c:v>
                </c:pt>
                <c:pt idx="6">
                  <c:v>3.7860050040059656E-2</c:v>
                </c:pt>
                <c:pt idx="7">
                  <c:v>3.9208992234347928E-2</c:v>
                </c:pt>
                <c:pt idx="8">
                  <c:v>4.0464268367060185E-2</c:v>
                </c:pt>
                <c:pt idx="9">
                  <c:v>4.1623839428850617E-2</c:v>
                </c:pt>
                <c:pt idx="10">
                  <c:v>4.2687464111097029E-2</c:v>
                </c:pt>
                <c:pt idx="11">
                  <c:v>4.3656284777913168E-2</c:v>
                </c:pt>
                <c:pt idx="12">
                  <c:v>4.4532492329257156E-2</c:v>
                </c:pt>
                <c:pt idx="13">
                  <c:v>4.5319055694101884E-2</c:v>
                </c:pt>
                <c:pt idx="14">
                  <c:v>4.6019504258732136E-2</c:v>
                </c:pt>
                <c:pt idx="15">
                  <c:v>4.663775362641176E-2</c:v>
                </c:pt>
                <c:pt idx="16">
                  <c:v>4.717796681473696E-2</c:v>
                </c:pt>
                <c:pt idx="17">
                  <c:v>4.7644444399149277E-2</c:v>
                </c:pt>
                <c:pt idx="18">
                  <c:v>4.8041538263140504E-2</c:v>
                </c:pt>
                <c:pt idx="19">
                  <c:v>4.8373584563635497E-2</c:v>
                </c:pt>
                <c:pt idx="20">
                  <c:v>4.864485230087956E-2</c:v>
                </c:pt>
                <c:pt idx="21">
                  <c:v>4.885950452577914E-2</c:v>
                </c:pt>
                <c:pt idx="22">
                  <c:v>4.9021569748362914E-2</c:v>
                </c:pt>
                <c:pt idx="23">
                  <c:v>4.9134921548702248E-2</c:v>
                </c:pt>
                <c:pt idx="24">
                  <c:v>4.9203264752555986E-2</c:v>
                </c:pt>
                <c:pt idx="25">
                  <c:v>4.9230126831563359E-2</c:v>
                </c:pt>
                <c:pt idx="26">
                  <c:v>4.9218853433030008E-2</c:v>
                </c:pt>
                <c:pt idx="27">
                  <c:v>4.9172607146346747E-2</c:v>
                </c:pt>
                <c:pt idx="28">
                  <c:v>4.9094368779356801E-2</c:v>
                </c:pt>
                <c:pt idx="29">
                  <c:v>4.8986940554756719E-2</c:v>
                </c:pt>
              </c:numCache>
            </c:numRef>
          </c:yVal>
          <c:smooth val="1"/>
          <c:extLst>
            <c:ext xmlns:c16="http://schemas.microsoft.com/office/drawing/2014/chart" uri="{C3380CC4-5D6E-409C-BE32-E72D297353CC}">
              <c16:uniqueId val="{00000001-E94A-4247-950E-15248C9791F1}"/>
            </c:ext>
          </c:extLst>
        </c:ser>
        <c:ser>
          <c:idx val="2"/>
          <c:order val="2"/>
          <c:tx>
            <c:v>Sociétés A</c:v>
          </c:tx>
          <c:spPr>
            <a:ln w="19050" cap="rnd">
              <a:solidFill>
                <a:schemeClr val="bg1">
                  <a:lumMod val="75000"/>
                </a:schemeClr>
              </a:solidFill>
              <a:round/>
            </a:ln>
            <a:effectLst/>
          </c:spPr>
          <c:marker>
            <c:symbol val="none"/>
          </c:marker>
          <c:xVal>
            <c:numRef>
              <c:f>Courbes_Marché!$A$2:$A$31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Courbes_Marché!$D$2:$D$31</c:f>
              <c:numCache>
                <c:formatCode>0.0000%</c:formatCode>
                <c:ptCount val="30"/>
                <c:pt idx="0">
                  <c:v>3.1721934607025694E-2</c:v>
                </c:pt>
                <c:pt idx="1">
                  <c:v>3.5253957835130079E-2</c:v>
                </c:pt>
                <c:pt idx="2">
                  <c:v>3.7117477123097764E-2</c:v>
                </c:pt>
                <c:pt idx="3">
                  <c:v>3.8909381613093874E-2</c:v>
                </c:pt>
                <c:pt idx="4">
                  <c:v>4.0576612994981609E-2</c:v>
                </c:pt>
                <c:pt idx="5">
                  <c:v>4.209623658618078E-2</c:v>
                </c:pt>
                <c:pt idx="6">
                  <c:v>4.3462933198106235E-2</c:v>
                </c:pt>
                <c:pt idx="7">
                  <c:v>4.4681227281726521E-2</c:v>
                </c:pt>
                <c:pt idx="8">
                  <c:v>4.5760728279722551E-2</c:v>
                </c:pt>
                <c:pt idx="9">
                  <c:v>4.6713277351352778E-2</c:v>
                </c:pt>
                <c:pt idx="10">
                  <c:v>4.755128824956234E-2</c:v>
                </c:pt>
                <c:pt idx="11">
                  <c:v>4.8286827525624965E-2</c:v>
                </c:pt>
                <c:pt idx="12">
                  <c:v>4.8931144933731296E-2</c:v>
                </c:pt>
                <c:pt idx="13">
                  <c:v>4.9494471718924737E-2</c:v>
                </c:pt>
                <c:pt idx="14">
                  <c:v>4.9985973031114295E-2</c:v>
                </c:pt>
                <c:pt idx="15">
                  <c:v>5.0413784460198174E-2</c:v>
                </c:pt>
                <c:pt idx="16">
                  <c:v>5.0785090402776234E-2</c:v>
                </c:pt>
                <c:pt idx="17">
                  <c:v>5.1106219364660088E-2</c:v>
                </c:pt>
                <c:pt idx="18">
                  <c:v>5.1382742090640976E-2</c:v>
                </c:pt>
                <c:pt idx="19">
                  <c:v>5.1619565000363021E-2</c:v>
                </c:pt>
                <c:pt idx="20">
                  <c:v>5.182101534880057E-2</c:v>
                </c:pt>
                <c:pt idx="21">
                  <c:v>5.1990916817540977E-2</c:v>
                </c:pt>
                <c:pt idx="22">
                  <c:v>5.2132655513624782E-2</c:v>
                </c:pt>
                <c:pt idx="23">
                  <c:v>5.2249237007822913E-2</c:v>
                </c:pt>
                <c:pt idx="24">
                  <c:v>5.2343335335729213E-2</c:v>
                </c:pt>
                <c:pt idx="25">
                  <c:v>5.2417334969029117E-2</c:v>
                </c:pt>
                <c:pt idx="26">
                  <c:v>5.2473366736034643E-2</c:v>
                </c:pt>
                <c:pt idx="27">
                  <c:v>5.2513338587110603E-2</c:v>
                </c:pt>
                <c:pt idx="28">
                  <c:v>5.2538961995154843E-2</c:v>
                </c:pt>
                <c:pt idx="29">
                  <c:v>5.2551774672377149E-2</c:v>
                </c:pt>
              </c:numCache>
            </c:numRef>
          </c:yVal>
          <c:smooth val="1"/>
          <c:extLst>
            <c:ext xmlns:c16="http://schemas.microsoft.com/office/drawing/2014/chart" uri="{C3380CC4-5D6E-409C-BE32-E72D297353CC}">
              <c16:uniqueId val="{00000002-E94A-4247-950E-15248C9791F1}"/>
            </c:ext>
          </c:extLst>
        </c:ser>
        <c:ser>
          <c:idx val="3"/>
          <c:order val="3"/>
          <c:tx>
            <c:v>Sociétés BBB</c:v>
          </c:tx>
          <c:spPr>
            <a:ln w="19050" cap="rnd">
              <a:solidFill>
                <a:schemeClr val="tx1">
                  <a:lumMod val="65000"/>
                  <a:lumOff val="35000"/>
                </a:schemeClr>
              </a:solidFill>
              <a:round/>
            </a:ln>
            <a:effectLst/>
          </c:spPr>
          <c:marker>
            <c:symbol val="none"/>
          </c:marker>
          <c:xVal>
            <c:numRef>
              <c:f>Courbes_Marché!$A$2:$A$31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Courbes_Marché!$E$2:$E$31</c:f>
              <c:numCache>
                <c:formatCode>0.0000%</c:formatCode>
                <c:ptCount val="30"/>
                <c:pt idx="0">
                  <c:v>3.3783314030445377E-2</c:v>
                </c:pt>
                <c:pt idx="1">
                  <c:v>3.6871610188069281E-2</c:v>
                </c:pt>
                <c:pt idx="2">
                  <c:v>3.8663095991325447E-2</c:v>
                </c:pt>
                <c:pt idx="3">
                  <c:v>4.0517131188901212E-2</c:v>
                </c:pt>
                <c:pt idx="4">
                  <c:v>4.2341594218275436E-2</c:v>
                </c:pt>
                <c:pt idx="5">
                  <c:v>4.4078627209650278E-2</c:v>
                </c:pt>
                <c:pt idx="6">
                  <c:v>4.5694339893470826E-2</c:v>
                </c:pt>
                <c:pt idx="7">
                  <c:v>4.7171381367699938E-2</c:v>
                </c:pt>
                <c:pt idx="8">
                  <c:v>4.8503599694211808E-2</c:v>
                </c:pt>
                <c:pt idx="9">
                  <c:v>4.9692224538355534E-2</c:v>
                </c:pt>
                <c:pt idx="10">
                  <c:v>5.0743160494690631E-2</c:v>
                </c:pt>
                <c:pt idx="11">
                  <c:v>5.1665088572799167E-2</c:v>
                </c:pt>
                <c:pt idx="12">
                  <c:v>5.2468153425290209E-2</c:v>
                </c:pt>
                <c:pt idx="13">
                  <c:v>5.316307279343957E-2</c:v>
                </c:pt>
                <c:pt idx="14">
                  <c:v>5.3760549139663327E-2</c:v>
                </c:pt>
                <c:pt idx="15">
                  <c:v>5.4270895620531112E-2</c:v>
                </c:pt>
                <c:pt idx="16">
                  <c:v>5.4703812371546201E-2</c:v>
                </c:pt>
                <c:pt idx="17">
                  <c:v>5.5068266676715272E-2</c:v>
                </c:pt>
                <c:pt idx="18">
                  <c:v>5.5372443572322627E-2</c:v>
                </c:pt>
                <c:pt idx="19">
                  <c:v>5.5623742968923917E-2</c:v>
                </c:pt>
                <c:pt idx="20">
                  <c:v>5.582880635248566E-2</c:v>
                </c:pt>
                <c:pt idx="21">
                  <c:v>5.5993561206034492E-2</c:v>
                </c:pt>
                <c:pt idx="22">
                  <c:v>5.6123274971515036E-2</c:v>
                </c:pt>
                <c:pt idx="23">
                  <c:v>5.622261301692455E-2</c:v>
                </c:pt>
                <c:pt idx="24">
                  <c:v>5.6295696961161656E-2</c:v>
                </c:pt>
                <c:pt idx="25">
                  <c:v>5.6346161042743814E-2</c:v>
                </c:pt>
                <c:pt idx="26">
                  <c:v>5.6377205149912291E-2</c:v>
                </c:pt>
                <c:pt idx="27">
                  <c:v>5.6391643770374422E-2</c:v>
                </c:pt>
                <c:pt idx="28">
                  <c:v>5.6391950551135661E-2</c:v>
                </c:pt>
                <c:pt idx="29">
                  <c:v>5.6380298442676446E-2</c:v>
                </c:pt>
              </c:numCache>
            </c:numRef>
          </c:yVal>
          <c:smooth val="1"/>
          <c:extLst>
            <c:ext xmlns:c16="http://schemas.microsoft.com/office/drawing/2014/chart" uri="{C3380CC4-5D6E-409C-BE32-E72D297353CC}">
              <c16:uniqueId val="{00000003-E94A-4247-950E-15248C9791F1}"/>
            </c:ext>
          </c:extLst>
        </c:ser>
        <c:dLbls>
          <c:showLegendKey val="0"/>
          <c:showVal val="0"/>
          <c:showCatName val="0"/>
          <c:showSerName val="0"/>
          <c:showPercent val="0"/>
          <c:showBubbleSize val="0"/>
        </c:dLbls>
        <c:axId val="35542519"/>
        <c:axId val="35545143"/>
      </c:scatterChart>
      <c:valAx>
        <c:axId val="35542519"/>
        <c:scaling>
          <c:orientation val="minMax"/>
          <c:max val="30"/>
          <c:min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545143"/>
        <c:crosses val="autoZero"/>
        <c:crossBetween val="midCat"/>
        <c:majorUnit val="1"/>
      </c:valAx>
      <c:valAx>
        <c:axId val="355451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35542519"/>
        <c:crosses val="autoZero"/>
        <c:crossBetween val="midCat"/>
      </c:valAx>
      <c:spPr>
        <a:noFill/>
        <a:ln>
          <a:noFill/>
        </a:ln>
        <a:effectLst/>
      </c:spPr>
    </c:plotArea>
    <c:legend>
      <c:legendPos val="b"/>
      <c:layout>
        <c:manualLayout>
          <c:xMode val="edge"/>
          <c:yMode val="edge"/>
          <c:x val="0.23521521348293001"/>
          <c:y val="0.92106859103108729"/>
          <c:w val="0.58695653427936889"/>
          <c:h val="3.340958655678244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alignWithMargins="0"/>
    <c:pageMargins b="1" l="0.75" r="0.75" t="1" header="0.4921259845" footer="0.492125984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12700</xdr:colOff>
      <xdr:row>2</xdr:row>
      <xdr:rowOff>12700</xdr:rowOff>
    </xdr:from>
    <xdr:to>
      <xdr:col>18</xdr:col>
      <xdr:colOff>190500</xdr:colOff>
      <xdr:row>40</xdr:row>
      <xdr:rowOff>111125</xdr:rowOff>
    </xdr:to>
    <xdr:graphicFrame macro="">
      <xdr:nvGraphicFramePr>
        <xdr:cNvPr id="2" name="Chart 1">
          <a:extLst>
            <a:ext uri="{FF2B5EF4-FFF2-40B4-BE49-F238E27FC236}">
              <a16:creationId xmlns:a16="http://schemas.microsoft.com/office/drawing/2014/main" id="{051C5A07-0730-451D-B60D-22D2FC752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12700</xdr:colOff>
      <xdr:row>2</xdr:row>
      <xdr:rowOff>12700</xdr:rowOff>
    </xdr:from>
    <xdr:to>
      <xdr:col>18</xdr:col>
      <xdr:colOff>190500</xdr:colOff>
      <xdr:row>40</xdr:row>
      <xdr:rowOff>111125</xdr:rowOff>
    </xdr:to>
    <xdr:graphicFrame macro="">
      <xdr:nvGraphicFramePr>
        <xdr:cNvPr id="2" name="Chart 1">
          <a:extLst>
            <a:ext uri="{FF2B5EF4-FFF2-40B4-BE49-F238E27FC236}">
              <a16:creationId xmlns:a16="http://schemas.microsoft.com/office/drawing/2014/main" id="{344A239E-EF02-48EA-8F3D-EE9F7C277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21</xdr:col>
      <xdr:colOff>368300</xdr:colOff>
      <xdr:row>31</xdr:row>
      <xdr:rowOff>101600</xdr:rowOff>
    </xdr:to>
    <xdr:graphicFrame macro="">
      <xdr:nvGraphicFramePr>
        <xdr:cNvPr id="3" name="Chart 2">
          <a:extLst>
            <a:ext uri="{FF2B5EF4-FFF2-40B4-BE49-F238E27FC236}">
              <a16:creationId xmlns:a16="http://schemas.microsoft.com/office/drawing/2014/main" id="{AF79D25C-DE87-4CFB-98EB-59630A7EB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SFI/Department/5.%20RESEARCH/IFRS%2017%20Discount%20Curve/220079te-DR.xlsx" TargetMode="External"/><Relationship Id="rId1" Type="http://schemas.openxmlformats.org/officeDocument/2006/relationships/externalLinkPath" Target="/ASFI/Department/5.%20RESEARCH/IFRS%2017%20Discount%20Curve/220079te-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Inputs for Reference Curves"/>
      <sheetName val="Illiquid Reference Curve"/>
      <sheetName val="Bootstrapping Illiquid"/>
      <sheetName val="Liquid Reference Curve"/>
      <sheetName val="Bootstrapping Liquid"/>
      <sheetName val="IFRS 17 Discount Curve"/>
      <sheetName val="Bootstrapping IFRS17Curve"/>
    </sheetNames>
    <sheetDataSet>
      <sheetData sheetId="0"/>
      <sheetData sheetId="1"/>
      <sheetData sheetId="2">
        <row r="4">
          <cell r="C4" t="str">
            <v>Spot</v>
          </cell>
        </row>
        <row r="5">
          <cell r="C5">
            <v>30</v>
          </cell>
        </row>
        <row r="6">
          <cell r="C6">
            <v>0.04</v>
          </cell>
        </row>
        <row r="7">
          <cell r="C7">
            <v>70</v>
          </cell>
        </row>
        <row r="8">
          <cell r="C8">
            <v>0.75</v>
          </cell>
        </row>
        <row r="9">
          <cell r="C9">
            <v>5.0000000000000001E-3</v>
          </cell>
        </row>
        <row r="10">
          <cell r="C10">
            <v>1.4999999999999999E-2</v>
          </cell>
        </row>
        <row r="17">
          <cell r="B17">
            <v>0.5</v>
          </cell>
          <cell r="C17">
            <v>4.2599999999999999E-3</v>
          </cell>
        </row>
        <row r="18">
          <cell r="B18">
            <v>1</v>
          </cell>
          <cell r="C18">
            <v>4.2599999999999999E-3</v>
          </cell>
          <cell r="E18">
            <v>1</v>
          </cell>
          <cell r="F18">
            <v>2.1970000000000003E-2</v>
          </cell>
        </row>
        <row r="19">
          <cell r="B19">
            <v>2</v>
          </cell>
          <cell r="C19">
            <v>4.5599999999999998E-3</v>
          </cell>
          <cell r="E19">
            <v>2</v>
          </cell>
          <cell r="F19">
            <v>2.2435000000000004E-2</v>
          </cell>
        </row>
        <row r="20">
          <cell r="B20">
            <v>3</v>
          </cell>
          <cell r="C20">
            <v>5.13E-3</v>
          </cell>
          <cell r="E20">
            <v>3</v>
          </cell>
          <cell r="F20">
            <v>2.274E-2</v>
          </cell>
        </row>
        <row r="21">
          <cell r="B21">
            <v>4</v>
          </cell>
          <cell r="C21">
            <v>5.8299999999999992E-3</v>
          </cell>
          <cell r="E21">
            <v>4</v>
          </cell>
          <cell r="F21">
            <v>2.2875E-2</v>
          </cell>
        </row>
        <row r="22">
          <cell r="B22">
            <v>5</v>
          </cell>
          <cell r="C22">
            <v>6.1399999999999996E-3</v>
          </cell>
          <cell r="E22">
            <v>5</v>
          </cell>
          <cell r="F22">
            <v>2.3229999999999997E-2</v>
          </cell>
        </row>
        <row r="23">
          <cell r="B23">
            <v>7</v>
          </cell>
          <cell r="C23">
            <v>6.6700000000000006E-3</v>
          </cell>
          <cell r="E23">
            <v>7</v>
          </cell>
          <cell r="F23">
            <v>2.4524999999999998E-2</v>
          </cell>
        </row>
        <row r="24">
          <cell r="B24">
            <v>8</v>
          </cell>
          <cell r="C24">
            <v>6.7400000000000003E-3</v>
          </cell>
          <cell r="E24">
            <v>8</v>
          </cell>
          <cell r="F24">
            <v>2.5144999999999997E-2</v>
          </cell>
        </row>
        <row r="25">
          <cell r="B25">
            <v>9</v>
          </cell>
          <cell r="C25">
            <v>7.2199999999999999E-3</v>
          </cell>
          <cell r="E25">
            <v>9</v>
          </cell>
          <cell r="F25">
            <v>2.5444999999999999E-2</v>
          </cell>
        </row>
        <row r="26">
          <cell r="B26">
            <v>10</v>
          </cell>
          <cell r="C26">
            <v>7.7499999999999999E-3</v>
          </cell>
          <cell r="E26">
            <v>10</v>
          </cell>
          <cell r="F26">
            <v>2.5590000000000002E-2</v>
          </cell>
        </row>
        <row r="27">
          <cell r="B27">
            <v>15</v>
          </cell>
          <cell r="C27">
            <v>1.102E-2</v>
          </cell>
          <cell r="E27">
            <v>15</v>
          </cell>
          <cell r="F27">
            <v>2.6125000000000002E-2</v>
          </cell>
        </row>
        <row r="28">
          <cell r="B28">
            <v>20</v>
          </cell>
          <cell r="C28">
            <v>1.294E-2</v>
          </cell>
          <cell r="E28">
            <v>20</v>
          </cell>
          <cell r="F28">
            <v>2.64E-2</v>
          </cell>
        </row>
        <row r="29">
          <cell r="B29">
            <v>25</v>
          </cell>
          <cell r="C29">
            <v>1.3480000000000001E-2</v>
          </cell>
          <cell r="E29">
            <v>25</v>
          </cell>
          <cell r="F29">
            <v>2.6734999999999995E-2</v>
          </cell>
        </row>
        <row r="30">
          <cell r="B30">
            <v>30</v>
          </cell>
          <cell r="C30">
            <v>1.333E-2</v>
          </cell>
          <cell r="E30">
            <v>30</v>
          </cell>
          <cell r="F30">
            <v>2.7145000000000002E-2</v>
          </cell>
        </row>
      </sheetData>
      <sheetData sheetId="3"/>
      <sheetData sheetId="4">
        <row r="4">
          <cell r="C4" t="str">
            <v>Spot</v>
          </cell>
        </row>
        <row r="5">
          <cell r="C5">
            <v>30</v>
          </cell>
        </row>
        <row r="6">
          <cell r="C6">
            <v>0.04</v>
          </cell>
        </row>
        <row r="7">
          <cell r="C7">
            <v>70</v>
          </cell>
        </row>
        <row r="8">
          <cell r="C8">
            <v>0.9</v>
          </cell>
        </row>
        <row r="9">
          <cell r="C9">
            <v>0</v>
          </cell>
        </row>
        <row r="10">
          <cell r="C10">
            <v>7.0000000000000001E-3</v>
          </cell>
        </row>
        <row r="17">
          <cell r="B17">
            <v>0.5</v>
          </cell>
          <cell r="C17">
            <v>4.2599999999999999E-3</v>
          </cell>
        </row>
        <row r="18">
          <cell r="B18">
            <v>1</v>
          </cell>
          <cell r="C18">
            <v>4.2599999999999999E-3</v>
          </cell>
          <cell r="E18">
            <v>1</v>
          </cell>
          <cell r="F18">
            <v>3.2500000000000003E-3</v>
          </cell>
        </row>
        <row r="19">
          <cell r="B19">
            <v>2</v>
          </cell>
          <cell r="C19">
            <v>4.5599999999999998E-3</v>
          </cell>
          <cell r="E19">
            <v>2</v>
          </cell>
          <cell r="F19">
            <v>4.4299999999999999E-3</v>
          </cell>
        </row>
        <row r="20">
          <cell r="B20">
            <v>3</v>
          </cell>
          <cell r="C20">
            <v>5.13E-3</v>
          </cell>
          <cell r="E20">
            <v>3</v>
          </cell>
          <cell r="F20">
            <v>5.6800000000000002E-3</v>
          </cell>
        </row>
        <row r="21">
          <cell r="B21">
            <v>4</v>
          </cell>
          <cell r="C21">
            <v>5.8299999999999992E-3</v>
          </cell>
          <cell r="E21">
            <v>4</v>
          </cell>
          <cell r="F21">
            <v>7.150000000000001E-3</v>
          </cell>
        </row>
        <row r="22">
          <cell r="B22">
            <v>5</v>
          </cell>
          <cell r="C22">
            <v>6.1399999999999996E-3</v>
          </cell>
          <cell r="E22">
            <v>5</v>
          </cell>
          <cell r="F22">
            <v>8.2799999999999992E-3</v>
          </cell>
        </row>
        <row r="23">
          <cell r="B23">
            <v>7</v>
          </cell>
          <cell r="C23">
            <v>6.6700000000000006E-3</v>
          </cell>
          <cell r="E23">
            <v>7</v>
          </cell>
          <cell r="F23">
            <v>1.0480000000000001E-2</v>
          </cell>
        </row>
        <row r="24">
          <cell r="B24">
            <v>8</v>
          </cell>
          <cell r="C24">
            <v>6.7400000000000003E-3</v>
          </cell>
          <cell r="E24">
            <v>8</v>
          </cell>
          <cell r="F24">
            <v>1.1269999999999999E-2</v>
          </cell>
        </row>
        <row r="25">
          <cell r="B25">
            <v>9</v>
          </cell>
          <cell r="C25">
            <v>7.2199999999999999E-3</v>
          </cell>
          <cell r="E25">
            <v>9</v>
          </cell>
          <cell r="F25">
            <v>1.1799999999999998E-2</v>
          </cell>
        </row>
        <row r="26">
          <cell r="B26">
            <v>10</v>
          </cell>
          <cell r="C26">
            <v>7.7499999999999999E-3</v>
          </cell>
          <cell r="E26">
            <v>10</v>
          </cell>
          <cell r="F26">
            <v>1.2129999999999998E-2</v>
          </cell>
        </row>
        <row r="27">
          <cell r="B27">
            <v>15</v>
          </cell>
          <cell r="C27">
            <v>1.102E-2</v>
          </cell>
          <cell r="E27">
            <v>15</v>
          </cell>
          <cell r="F27">
            <v>1.3689999999999999E-2</v>
          </cell>
        </row>
        <row r="28">
          <cell r="B28">
            <v>20</v>
          </cell>
          <cell r="C28">
            <v>1.294E-2</v>
          </cell>
          <cell r="E28">
            <v>20</v>
          </cell>
          <cell r="F28">
            <v>1.4089999999999998E-2</v>
          </cell>
        </row>
        <row r="29">
          <cell r="B29">
            <v>25</v>
          </cell>
          <cell r="C29">
            <v>1.3480000000000001E-2</v>
          </cell>
          <cell r="E29">
            <v>25</v>
          </cell>
          <cell r="F29">
            <v>1.4130000000000002E-2</v>
          </cell>
        </row>
        <row r="30">
          <cell r="B30">
            <v>30</v>
          </cell>
          <cell r="C30">
            <v>1.333E-2</v>
          </cell>
          <cell r="E30">
            <v>30</v>
          </cell>
          <cell r="F30">
            <v>1.427E-2</v>
          </cell>
        </row>
      </sheetData>
      <sheetData sheetId="5"/>
      <sheetData sheetId="6">
        <row r="4">
          <cell r="C4" t="str">
            <v>Spot</v>
          </cell>
        </row>
        <row r="5">
          <cell r="C5">
            <v>30</v>
          </cell>
        </row>
        <row r="6">
          <cell r="C6">
            <v>0.04</v>
          </cell>
        </row>
        <row r="7">
          <cell r="C7">
            <v>80</v>
          </cell>
        </row>
        <row r="8">
          <cell r="C8">
            <v>0.75</v>
          </cell>
        </row>
        <row r="9">
          <cell r="C9">
            <v>1.5E-3</v>
          </cell>
        </row>
        <row r="10">
          <cell r="C10">
            <v>1.4999999999999999E-2</v>
          </cell>
        </row>
        <row r="17">
          <cell r="B17">
            <v>0.5</v>
          </cell>
          <cell r="C17">
            <v>4.2599999999999999E-3</v>
          </cell>
        </row>
        <row r="18">
          <cell r="B18">
            <v>1</v>
          </cell>
          <cell r="C18">
            <v>4.2599999999999999E-3</v>
          </cell>
          <cell r="E18">
            <v>1</v>
          </cell>
          <cell r="F18">
            <v>1.7817E-2</v>
          </cell>
        </row>
        <row r="19">
          <cell r="B19">
            <v>2</v>
          </cell>
          <cell r="C19">
            <v>4.5599999999999998E-3</v>
          </cell>
          <cell r="E19">
            <v>2</v>
          </cell>
          <cell r="F19">
            <v>1.8348E-2</v>
          </cell>
        </row>
        <row r="20">
          <cell r="B20">
            <v>3</v>
          </cell>
          <cell r="C20">
            <v>5.13E-3</v>
          </cell>
          <cell r="E20">
            <v>3</v>
          </cell>
          <cell r="F20">
            <v>1.8775E-2</v>
          </cell>
        </row>
        <row r="21">
          <cell r="B21">
            <v>4</v>
          </cell>
          <cell r="C21">
            <v>5.8299999999999992E-3</v>
          </cell>
          <cell r="E21">
            <v>4</v>
          </cell>
          <cell r="F21">
            <v>1.9029000000000004E-2</v>
          </cell>
        </row>
        <row r="22">
          <cell r="B22">
            <v>5</v>
          </cell>
          <cell r="C22">
            <v>6.1399999999999996E-3</v>
          </cell>
          <cell r="E22">
            <v>5</v>
          </cell>
          <cell r="F22">
            <v>1.9466000000000001E-2</v>
          </cell>
        </row>
        <row r="23">
          <cell r="B23">
            <v>7</v>
          </cell>
          <cell r="C23">
            <v>6.6700000000000006E-3</v>
          </cell>
          <cell r="E23">
            <v>7</v>
          </cell>
          <cell r="F23">
            <v>2.0903999999999999E-2</v>
          </cell>
        </row>
        <row r="24">
          <cell r="B24">
            <v>8</v>
          </cell>
          <cell r="C24">
            <v>6.7400000000000003E-3</v>
          </cell>
          <cell r="E24">
            <v>8</v>
          </cell>
          <cell r="F24">
            <v>2.1567999999999997E-2</v>
          </cell>
        </row>
        <row r="25">
          <cell r="B25">
            <v>9</v>
          </cell>
          <cell r="C25">
            <v>7.2199999999999999E-3</v>
          </cell>
          <cell r="E25">
            <v>9</v>
          </cell>
          <cell r="F25">
            <v>2.1885000000000002E-2</v>
          </cell>
        </row>
        <row r="26">
          <cell r="B26">
            <v>10</v>
          </cell>
          <cell r="C26">
            <v>7.7499999999999999E-3</v>
          </cell>
          <cell r="E26">
            <v>10</v>
          </cell>
          <cell r="F26">
            <v>2.2075999999999998E-2</v>
          </cell>
        </row>
        <row r="27">
          <cell r="B27">
            <v>15</v>
          </cell>
          <cell r="C27">
            <v>1.102E-2</v>
          </cell>
          <cell r="E27">
            <v>15</v>
          </cell>
          <cell r="F27">
            <v>2.2760000000000002E-2</v>
          </cell>
        </row>
        <row r="28">
          <cell r="B28">
            <v>20</v>
          </cell>
          <cell r="C28">
            <v>1.294E-2</v>
          </cell>
          <cell r="E28">
            <v>20</v>
          </cell>
          <cell r="F28">
            <v>2.3111E-2</v>
          </cell>
        </row>
        <row r="29">
          <cell r="B29">
            <v>25</v>
          </cell>
          <cell r="C29">
            <v>1.3480000000000001E-2</v>
          </cell>
          <cell r="E29">
            <v>25</v>
          </cell>
          <cell r="F29">
            <v>2.3434E-2</v>
          </cell>
        </row>
        <row r="30">
          <cell r="B30">
            <v>30</v>
          </cell>
          <cell r="C30">
            <v>1.333E-2</v>
          </cell>
          <cell r="E30">
            <v>30</v>
          </cell>
          <cell r="F30">
            <v>2.3845000000000002E-2</v>
          </cell>
        </row>
      </sheetData>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B73B-E3AC-4E84-A2EC-51ED5BEA99E5}">
  <sheetPr codeName="Sheet1"/>
  <dimension ref="A1:K23"/>
  <sheetViews>
    <sheetView showGridLines="0" tabSelected="1" zoomScale="90" zoomScaleNormal="90" workbookViewId="0"/>
  </sheetViews>
  <sheetFormatPr defaultColWidth="9.140625" defaultRowHeight="15" x14ac:dyDescent="0.25"/>
  <cols>
    <col min="1" max="1" width="130.5703125" style="19" customWidth="1"/>
    <col min="2" max="16384" width="9.140625" style="19"/>
  </cols>
  <sheetData>
    <row r="1" spans="1:11" ht="331.5" thickTop="1" x14ac:dyDescent="0.25">
      <c r="A1" s="20" t="s">
        <v>1391</v>
      </c>
    </row>
    <row r="2" spans="1:11" ht="87" customHeight="1" x14ac:dyDescent="0.25">
      <c r="A2" s="21" t="s">
        <v>0</v>
      </c>
    </row>
    <row r="3" spans="1:11" ht="89.25" customHeight="1" x14ac:dyDescent="0.25">
      <c r="A3" s="21" t="s">
        <v>1</v>
      </c>
    </row>
    <row r="4" spans="1:11" ht="52.5" customHeight="1" x14ac:dyDescent="0.25">
      <c r="A4" s="76" t="s">
        <v>2</v>
      </c>
    </row>
    <row r="5" spans="1:11" ht="52.5" customHeight="1" x14ac:dyDescent="0.25">
      <c r="A5" s="21" t="s">
        <v>3</v>
      </c>
    </row>
    <row r="6" spans="1:11" ht="52.5" customHeight="1" x14ac:dyDescent="0.25">
      <c r="A6" s="89" t="s">
        <v>4</v>
      </c>
    </row>
    <row r="7" spans="1:11" ht="52.5" customHeight="1" x14ac:dyDescent="0.25">
      <c r="A7" s="21" t="s">
        <v>199</v>
      </c>
    </row>
    <row r="8" spans="1:11" ht="16.5" customHeight="1" thickBot="1" x14ac:dyDescent="0.3">
      <c r="A8" s="90" t="s">
        <v>42</v>
      </c>
    </row>
    <row r="9" spans="1:11" ht="16.5" customHeight="1" thickTop="1" thickBot="1" x14ac:dyDescent="0.3">
      <c r="A9" s="88"/>
    </row>
    <row r="10" spans="1:11" x14ac:dyDescent="0.25">
      <c r="A10" s="22" t="s">
        <v>5</v>
      </c>
    </row>
    <row r="11" spans="1:11" ht="21" customHeight="1" x14ac:dyDescent="0.25">
      <c r="A11" s="101" t="s">
        <v>6</v>
      </c>
      <c r="B11" s="15"/>
      <c r="C11" s="15"/>
      <c r="D11" s="15"/>
      <c r="E11" s="15"/>
      <c r="F11" s="15"/>
      <c r="G11" s="15"/>
      <c r="H11" s="15"/>
      <c r="I11" s="15"/>
      <c r="J11" s="15"/>
      <c r="K11" s="15"/>
    </row>
    <row r="12" spans="1:11" ht="21" customHeight="1" x14ac:dyDescent="0.25">
      <c r="A12" s="101"/>
      <c r="B12" s="15"/>
      <c r="C12" s="15"/>
      <c r="D12" s="15"/>
      <c r="E12" s="15"/>
      <c r="F12" s="15"/>
      <c r="G12" s="15"/>
      <c r="H12" s="15"/>
      <c r="I12" s="15"/>
      <c r="J12" s="15"/>
      <c r="K12" s="15"/>
    </row>
    <row r="13" spans="1:11" ht="21" customHeight="1" x14ac:dyDescent="0.25">
      <c r="A13" s="101"/>
      <c r="B13" s="15"/>
      <c r="C13" s="15"/>
      <c r="D13" s="15"/>
      <c r="E13" s="15"/>
      <c r="F13" s="15"/>
      <c r="G13" s="15"/>
      <c r="H13" s="15"/>
      <c r="I13" s="15"/>
      <c r="J13" s="15"/>
      <c r="K13" s="15"/>
    </row>
    <row r="14" spans="1:11" x14ac:dyDescent="0.25">
      <c r="A14" s="29"/>
      <c r="B14" s="15"/>
      <c r="C14" s="15"/>
      <c r="D14" s="15"/>
      <c r="E14" s="15"/>
      <c r="F14" s="15"/>
      <c r="G14" s="15"/>
      <c r="H14" s="15"/>
      <c r="I14" s="15"/>
      <c r="J14" s="15"/>
      <c r="K14" s="15"/>
    </row>
    <row r="15" spans="1:11" ht="21" customHeight="1" x14ac:dyDescent="0.25">
      <c r="A15" s="101" t="s">
        <v>7</v>
      </c>
      <c r="B15" s="15"/>
      <c r="C15" s="15"/>
      <c r="D15" s="15"/>
      <c r="E15" s="15"/>
      <c r="F15" s="15"/>
      <c r="G15" s="15"/>
      <c r="H15" s="15"/>
      <c r="I15" s="15"/>
      <c r="J15" s="15"/>
      <c r="K15" s="15"/>
    </row>
    <row r="16" spans="1:11" ht="21" customHeight="1" x14ac:dyDescent="0.25">
      <c r="A16" s="101"/>
      <c r="B16" s="15"/>
      <c r="C16" s="15"/>
      <c r="D16" s="15"/>
      <c r="E16" s="15"/>
      <c r="F16" s="15"/>
      <c r="G16" s="15"/>
      <c r="H16" s="15"/>
      <c r="I16" s="15"/>
      <c r="J16" s="15"/>
      <c r="K16" s="15"/>
    </row>
    <row r="17" spans="1:11" ht="21" customHeight="1" x14ac:dyDescent="0.25">
      <c r="A17" s="101"/>
      <c r="B17" s="15"/>
      <c r="C17" s="15"/>
      <c r="D17" s="15"/>
      <c r="E17" s="15"/>
      <c r="F17" s="15"/>
      <c r="G17" s="15"/>
      <c r="H17" s="15"/>
      <c r="I17" s="15"/>
      <c r="J17" s="15"/>
      <c r="K17" s="15"/>
    </row>
    <row r="18" spans="1:11" x14ac:dyDescent="0.25">
      <c r="A18" s="23"/>
      <c r="B18" s="15"/>
      <c r="C18" s="15"/>
      <c r="D18" s="15"/>
      <c r="E18" s="15"/>
      <c r="F18" s="15"/>
      <c r="G18" s="15"/>
      <c r="H18" s="15"/>
      <c r="I18" s="15"/>
      <c r="J18" s="15"/>
      <c r="K18" s="15"/>
    </row>
    <row r="19" spans="1:11" ht="21" customHeight="1" x14ac:dyDescent="0.25">
      <c r="A19" s="101" t="s">
        <v>8</v>
      </c>
      <c r="B19" s="15"/>
      <c r="C19" s="15"/>
      <c r="D19" s="15"/>
      <c r="E19" s="15"/>
      <c r="F19" s="15"/>
      <c r="G19" s="15"/>
      <c r="H19" s="15"/>
      <c r="I19" s="15"/>
      <c r="J19" s="15"/>
      <c r="K19" s="15"/>
    </row>
    <row r="20" spans="1:11" ht="21" customHeight="1" x14ac:dyDescent="0.25">
      <c r="A20" s="101"/>
      <c r="B20" s="16"/>
      <c r="C20" s="16"/>
      <c r="D20" s="16"/>
      <c r="E20" s="16"/>
      <c r="F20" s="16"/>
      <c r="G20" s="16"/>
      <c r="H20" s="16"/>
      <c r="I20" s="16"/>
      <c r="J20" s="16"/>
      <c r="K20" s="16"/>
    </row>
    <row r="21" spans="1:11" ht="21" customHeight="1" x14ac:dyDescent="0.25">
      <c r="A21" s="101"/>
      <c r="B21" s="16"/>
      <c r="C21" s="16"/>
      <c r="D21" s="16"/>
      <c r="E21" s="16"/>
      <c r="F21" s="16"/>
      <c r="G21" s="16"/>
      <c r="H21" s="16"/>
      <c r="I21" s="16"/>
      <c r="J21" s="16"/>
      <c r="K21" s="16"/>
    </row>
    <row r="22" spans="1:11" x14ac:dyDescent="0.25">
      <c r="A22" s="77"/>
      <c r="B22" s="16"/>
      <c r="C22" s="16"/>
      <c r="D22" s="16"/>
      <c r="E22" s="16"/>
      <c r="F22" s="16"/>
      <c r="G22" s="16"/>
      <c r="H22" s="16"/>
      <c r="I22" s="16"/>
      <c r="J22" s="16"/>
      <c r="K22" s="16"/>
    </row>
    <row r="23" spans="1:11" ht="129" thickBot="1" x14ac:dyDescent="0.3">
      <c r="A23" s="78" t="s">
        <v>33</v>
      </c>
      <c r="B23" s="16"/>
      <c r="C23" s="16"/>
      <c r="D23" s="16"/>
      <c r="E23" s="16"/>
      <c r="F23" s="16"/>
      <c r="G23" s="16"/>
      <c r="H23" s="16"/>
      <c r="I23" s="16"/>
      <c r="J23" s="16"/>
      <c r="K23" s="16"/>
    </row>
  </sheetData>
  <mergeCells count="3">
    <mergeCell ref="A11:A13"/>
    <mergeCell ref="A15:A17"/>
    <mergeCell ref="A19:A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D864-731F-4906-8581-63483F03B735}">
  <sheetPr codeName="Sheet2"/>
  <dimension ref="A1:N101"/>
  <sheetViews>
    <sheetView zoomScale="75" zoomScaleNormal="75" workbookViewId="0">
      <selection activeCell="E1" sqref="E1"/>
    </sheetView>
  </sheetViews>
  <sheetFormatPr defaultRowHeight="15" x14ac:dyDescent="0.25"/>
  <cols>
    <col min="1" max="1" width="17.7109375" style="3" customWidth="1"/>
    <col min="2" max="2" width="22.140625" style="3" customWidth="1"/>
    <col min="4" max="4" width="33.7109375" bestFit="1" customWidth="1"/>
    <col min="5" max="5" width="14.5703125" bestFit="1" customWidth="1"/>
  </cols>
  <sheetData>
    <row r="1" spans="1:5" ht="50.1" customHeight="1" x14ac:dyDescent="0.25">
      <c r="A1" s="5" t="s">
        <v>10</v>
      </c>
      <c r="B1" s="5" t="s">
        <v>9</v>
      </c>
      <c r="D1" s="17" t="s">
        <v>41</v>
      </c>
      <c r="E1" s="7">
        <v>46234</v>
      </c>
    </row>
    <row r="2" spans="1:5" x14ac:dyDescent="0.25">
      <c r="A2" s="4">
        <v>1</v>
      </c>
      <c r="B2" s="1">
        <f t="array" ref="B2:B101">liquid_ref_curve</f>
        <v>2.693847072568057E-2</v>
      </c>
    </row>
    <row r="3" spans="1:5" x14ac:dyDescent="0.25">
      <c r="A3" s="4">
        <f>A2+1</f>
        <v>2</v>
      </c>
      <c r="B3" s="1">
        <v>2.9960148547993337E-2</v>
      </c>
      <c r="D3" s="17"/>
    </row>
    <row r="4" spans="1:5" x14ac:dyDescent="0.25">
      <c r="A4" s="4">
        <f t="shared" ref="A4:A67" si="0">A3+1</f>
        <v>3</v>
      </c>
      <c r="B4" s="1">
        <v>3.1697442639750627E-2</v>
      </c>
      <c r="E4" s="70"/>
    </row>
    <row r="5" spans="1:5" x14ac:dyDescent="0.25">
      <c r="A5" s="4">
        <f t="shared" si="0"/>
        <v>4</v>
      </c>
      <c r="B5" s="1">
        <v>3.3372518942645348E-2</v>
      </c>
      <c r="E5" s="71"/>
    </row>
    <row r="6" spans="1:5" x14ac:dyDescent="0.25">
      <c r="A6" s="4">
        <f t="shared" si="0"/>
        <v>5</v>
      </c>
      <c r="B6" s="1">
        <v>3.4991546593610721E-2</v>
      </c>
      <c r="E6" s="70"/>
    </row>
    <row r="7" spans="1:5" x14ac:dyDescent="0.25">
      <c r="A7" s="4">
        <f t="shared" si="0"/>
        <v>6</v>
      </c>
      <c r="B7" s="1">
        <v>3.6551682088070601E-2</v>
      </c>
      <c r="E7" s="72"/>
    </row>
    <row r="8" spans="1:5" x14ac:dyDescent="0.25">
      <c r="A8" s="4">
        <f t="shared" si="0"/>
        <v>7</v>
      </c>
      <c r="B8" s="1">
        <v>3.8047509646667789E-2</v>
      </c>
      <c r="E8" s="71"/>
    </row>
    <row r="9" spans="1:5" x14ac:dyDescent="0.25">
      <c r="A9" s="4">
        <f t="shared" si="0"/>
        <v>8</v>
      </c>
      <c r="B9" s="1">
        <v>3.9473618071340685E-2</v>
      </c>
      <c r="E9" s="71"/>
    </row>
    <row r="10" spans="1:5" x14ac:dyDescent="0.25">
      <c r="A10" s="4">
        <f t="shared" si="0"/>
        <v>9</v>
      </c>
      <c r="B10" s="1">
        <v>4.08253931000764E-2</v>
      </c>
      <c r="E10" s="70"/>
    </row>
    <row r="11" spans="1:5" x14ac:dyDescent="0.25">
      <c r="A11" s="4">
        <f t="shared" si="0"/>
        <v>10</v>
      </c>
      <c r="B11" s="1">
        <v>4.2099161086990411E-2</v>
      </c>
    </row>
    <row r="12" spans="1:5" x14ac:dyDescent="0.25">
      <c r="A12" s="4">
        <f t="shared" si="0"/>
        <v>11</v>
      </c>
      <c r="B12" s="1">
        <v>4.3292118875610353E-2</v>
      </c>
    </row>
    <row r="13" spans="1:5" x14ac:dyDescent="0.25">
      <c r="A13" s="4">
        <f t="shared" si="0"/>
        <v>12</v>
      </c>
      <c r="B13" s="1">
        <v>4.4402206800987234E-2</v>
      </c>
    </row>
    <row r="14" spans="1:5" x14ac:dyDescent="0.25">
      <c r="A14" s="4">
        <f t="shared" si="0"/>
        <v>13</v>
      </c>
      <c r="B14" s="1">
        <v>4.5427980612068743E-2</v>
      </c>
    </row>
    <row r="15" spans="1:5" x14ac:dyDescent="0.25">
      <c r="A15" s="4">
        <f t="shared" si="0"/>
        <v>14</v>
      </c>
      <c r="B15" s="1">
        <v>4.636850102204744E-2</v>
      </c>
    </row>
    <row r="16" spans="1:5" x14ac:dyDescent="0.25">
      <c r="A16" s="4">
        <f t="shared" si="0"/>
        <v>15</v>
      </c>
      <c r="B16" s="1">
        <v>4.7223245683280714E-2</v>
      </c>
    </row>
    <row r="17" spans="1:2" x14ac:dyDescent="0.25">
      <c r="A17" s="4">
        <f t="shared" si="0"/>
        <v>16</v>
      </c>
      <c r="B17" s="1">
        <v>4.7992043147868535E-2</v>
      </c>
    </row>
    <row r="18" spans="1:2" x14ac:dyDescent="0.25">
      <c r="A18" s="4">
        <f t="shared" si="0"/>
        <v>17</v>
      </c>
      <c r="B18" s="1">
        <v>4.8675026495816766E-2</v>
      </c>
    </row>
    <row r="19" spans="1:2" x14ac:dyDescent="0.25">
      <c r="A19" s="4">
        <f t="shared" si="0"/>
        <v>18</v>
      </c>
      <c r="B19" s="1">
        <v>4.9272603742841259E-2</v>
      </c>
    </row>
    <row r="20" spans="1:2" x14ac:dyDescent="0.25">
      <c r="A20" s="4">
        <f t="shared" si="0"/>
        <v>19</v>
      </c>
      <c r="B20" s="1">
        <v>4.9785442060057174E-2</v>
      </c>
    </row>
    <row r="21" spans="1:2" x14ac:dyDescent="0.25">
      <c r="A21" s="4">
        <f t="shared" si="0"/>
        <v>20</v>
      </c>
      <c r="B21" s="1">
        <v>5.0214462916313284E-2</v>
      </c>
    </row>
    <row r="22" spans="1:2" x14ac:dyDescent="0.25">
      <c r="A22" s="4">
        <f t="shared" si="0"/>
        <v>21</v>
      </c>
      <c r="B22" s="1">
        <v>5.0560845363212301E-2</v>
      </c>
    </row>
    <row r="23" spans="1:2" x14ac:dyDescent="0.25">
      <c r="A23" s="4">
        <f t="shared" si="0"/>
        <v>22</v>
      </c>
      <c r="B23" s="1">
        <v>5.0826034784962018E-2</v>
      </c>
    </row>
    <row r="24" spans="1:2" x14ac:dyDescent="0.25">
      <c r="A24" s="4">
        <f t="shared" si="0"/>
        <v>23</v>
      </c>
      <c r="B24" s="1">
        <v>5.1011754532610129E-2</v>
      </c>
    </row>
    <row r="25" spans="1:2" x14ac:dyDescent="0.25">
      <c r="A25" s="4">
        <f t="shared" si="0"/>
        <v>24</v>
      </c>
      <c r="B25" s="1">
        <v>5.1120017975197274E-2</v>
      </c>
    </row>
    <row r="26" spans="1:2" x14ac:dyDescent="0.25">
      <c r="A26" s="4">
        <f t="shared" si="0"/>
        <v>25</v>
      </c>
      <c r="B26" s="1">
        <v>5.1153138655049134E-2</v>
      </c>
    </row>
    <row r="27" spans="1:2" x14ac:dyDescent="0.25">
      <c r="A27" s="4">
        <f t="shared" si="0"/>
        <v>26</v>
      </c>
      <c r="B27" s="1">
        <v>5.1113736455397296E-2</v>
      </c>
    </row>
    <row r="28" spans="1:2" x14ac:dyDescent="0.25">
      <c r="A28" s="4">
        <f t="shared" si="0"/>
        <v>27</v>
      </c>
      <c r="B28" s="1">
        <v>5.1004737993368396E-2</v>
      </c>
    </row>
    <row r="29" spans="1:2" x14ac:dyDescent="0.25">
      <c r="A29" s="4">
        <f t="shared" si="0"/>
        <v>28</v>
      </c>
      <c r="B29" s="1">
        <v>5.0829369846795716E-2</v>
      </c>
    </row>
    <row r="30" spans="1:2" x14ac:dyDescent="0.25">
      <c r="A30" s="4">
        <f t="shared" si="0"/>
        <v>29</v>
      </c>
      <c r="B30" s="1">
        <v>5.0591143702412758E-2</v>
      </c>
    </row>
    <row r="31" spans="1:2" x14ac:dyDescent="0.25">
      <c r="A31" s="4">
        <f t="shared" si="0"/>
        <v>30</v>
      </c>
      <c r="B31" s="1">
        <v>5.0293833054801465E-2</v>
      </c>
    </row>
    <row r="32" spans="1:2" x14ac:dyDescent="0.25">
      <c r="A32" s="4">
        <f t="shared" si="0"/>
        <v>31</v>
      </c>
      <c r="B32" s="1">
        <v>5.0123987228431428E-2</v>
      </c>
    </row>
    <row r="33" spans="1:2" x14ac:dyDescent="0.25">
      <c r="A33" s="4">
        <f t="shared" si="0"/>
        <v>32</v>
      </c>
      <c r="B33" s="1">
        <v>4.9954141402061392E-2</v>
      </c>
    </row>
    <row r="34" spans="1:2" x14ac:dyDescent="0.25">
      <c r="A34" s="4">
        <f t="shared" si="0"/>
        <v>33</v>
      </c>
      <c r="B34" s="1">
        <v>4.9784295575691355E-2</v>
      </c>
    </row>
    <row r="35" spans="1:2" x14ac:dyDescent="0.25">
      <c r="A35" s="4">
        <f t="shared" si="0"/>
        <v>34</v>
      </c>
      <c r="B35" s="1">
        <v>4.9614449749321318E-2</v>
      </c>
    </row>
    <row r="36" spans="1:2" x14ac:dyDescent="0.25">
      <c r="A36" s="4">
        <f t="shared" si="0"/>
        <v>35</v>
      </c>
      <c r="B36" s="1">
        <v>4.9444603922951282E-2</v>
      </c>
    </row>
    <row r="37" spans="1:2" x14ac:dyDescent="0.25">
      <c r="A37" s="4">
        <f t="shared" si="0"/>
        <v>36</v>
      </c>
      <c r="B37" s="1">
        <v>4.9274758096581245E-2</v>
      </c>
    </row>
    <row r="38" spans="1:2" x14ac:dyDescent="0.25">
      <c r="A38" s="4">
        <f t="shared" si="0"/>
        <v>37</v>
      </c>
      <c r="B38" s="1">
        <v>4.9104912270211208E-2</v>
      </c>
    </row>
    <row r="39" spans="1:2" x14ac:dyDescent="0.25">
      <c r="A39" s="4">
        <f t="shared" si="0"/>
        <v>38</v>
      </c>
      <c r="B39" s="1">
        <v>4.8935066443841171E-2</v>
      </c>
    </row>
    <row r="40" spans="1:2" x14ac:dyDescent="0.25">
      <c r="A40" s="4">
        <f t="shared" si="0"/>
        <v>39</v>
      </c>
      <c r="B40" s="1">
        <v>4.8765220617471135E-2</v>
      </c>
    </row>
    <row r="41" spans="1:2" x14ac:dyDescent="0.25">
      <c r="A41" s="4">
        <f t="shared" si="0"/>
        <v>40</v>
      </c>
      <c r="B41" s="1">
        <v>4.8595374791101098E-2</v>
      </c>
    </row>
    <row r="42" spans="1:2" x14ac:dyDescent="0.25">
      <c r="A42" s="4">
        <f t="shared" si="0"/>
        <v>41</v>
      </c>
      <c r="B42" s="1">
        <v>4.8425528964731061E-2</v>
      </c>
    </row>
    <row r="43" spans="1:2" x14ac:dyDescent="0.25">
      <c r="A43" s="4">
        <f t="shared" si="0"/>
        <v>42</v>
      </c>
      <c r="B43" s="1">
        <v>4.8255683138361025E-2</v>
      </c>
    </row>
    <row r="44" spans="1:2" x14ac:dyDescent="0.25">
      <c r="A44" s="4">
        <f t="shared" si="0"/>
        <v>43</v>
      </c>
      <c r="B44" s="1">
        <v>4.8085837311990981E-2</v>
      </c>
    </row>
    <row r="45" spans="1:2" x14ac:dyDescent="0.25">
      <c r="A45" s="4">
        <f t="shared" si="0"/>
        <v>44</v>
      </c>
      <c r="B45" s="1">
        <v>4.7915991485620944E-2</v>
      </c>
    </row>
    <row r="46" spans="1:2" x14ac:dyDescent="0.25">
      <c r="A46" s="4">
        <f t="shared" si="0"/>
        <v>45</v>
      </c>
      <c r="B46" s="1">
        <v>4.7746145659250908E-2</v>
      </c>
    </row>
    <row r="47" spans="1:2" x14ac:dyDescent="0.25">
      <c r="A47" s="4">
        <f t="shared" si="0"/>
        <v>46</v>
      </c>
      <c r="B47" s="1">
        <v>4.7576299832880871E-2</v>
      </c>
    </row>
    <row r="48" spans="1:2" x14ac:dyDescent="0.25">
      <c r="A48" s="4">
        <f t="shared" si="0"/>
        <v>47</v>
      </c>
      <c r="B48" s="1">
        <v>4.7406454006510834E-2</v>
      </c>
    </row>
    <row r="49" spans="1:14" x14ac:dyDescent="0.25">
      <c r="A49" s="4">
        <f t="shared" si="0"/>
        <v>48</v>
      </c>
      <c r="B49" s="1">
        <v>4.7236608180140797E-2</v>
      </c>
    </row>
    <row r="50" spans="1:14" x14ac:dyDescent="0.25">
      <c r="A50" s="4">
        <f t="shared" si="0"/>
        <v>49</v>
      </c>
      <c r="B50" s="1">
        <v>4.7066762353770761E-2</v>
      </c>
    </row>
    <row r="51" spans="1:14" x14ac:dyDescent="0.25">
      <c r="A51" s="4">
        <f t="shared" si="0"/>
        <v>50</v>
      </c>
      <c r="B51" s="1">
        <v>4.6896916527400724E-2</v>
      </c>
      <c r="D51" s="103" t="s">
        <v>6</v>
      </c>
      <c r="E51" s="103"/>
      <c r="F51" s="103"/>
      <c r="G51" s="103"/>
      <c r="H51" s="103"/>
      <c r="I51" s="103"/>
      <c r="J51" s="103"/>
      <c r="K51" s="103"/>
      <c r="L51" s="103"/>
      <c r="M51" s="103"/>
      <c r="N51" s="103"/>
    </row>
    <row r="52" spans="1:14" x14ac:dyDescent="0.25">
      <c r="A52" s="4">
        <f t="shared" si="0"/>
        <v>51</v>
      </c>
      <c r="B52" s="1">
        <v>4.6727070701030687E-2</v>
      </c>
      <c r="D52" s="103"/>
      <c r="E52" s="103"/>
      <c r="F52" s="103"/>
      <c r="G52" s="103"/>
      <c r="H52" s="103"/>
      <c r="I52" s="103"/>
      <c r="J52" s="103"/>
      <c r="K52" s="103"/>
      <c r="L52" s="103"/>
      <c r="M52" s="103"/>
      <c r="N52" s="103"/>
    </row>
    <row r="53" spans="1:14" x14ac:dyDescent="0.25">
      <c r="A53" s="4">
        <f t="shared" si="0"/>
        <v>52</v>
      </c>
      <c r="B53" s="1">
        <v>4.6557224874660644E-2</v>
      </c>
      <c r="D53" s="103"/>
      <c r="E53" s="103"/>
      <c r="F53" s="103"/>
      <c r="G53" s="103"/>
      <c r="H53" s="103"/>
      <c r="I53" s="103"/>
      <c r="J53" s="103"/>
      <c r="K53" s="103"/>
      <c r="L53" s="103"/>
      <c r="M53" s="103"/>
      <c r="N53" s="103"/>
    </row>
    <row r="54" spans="1:14" x14ac:dyDescent="0.25">
      <c r="A54" s="4">
        <f t="shared" si="0"/>
        <v>53</v>
      </c>
      <c r="B54" s="1">
        <v>4.6387379048290607E-2</v>
      </c>
      <c r="D54" s="103"/>
      <c r="E54" s="103"/>
      <c r="F54" s="103"/>
      <c r="G54" s="103"/>
      <c r="H54" s="103"/>
      <c r="I54" s="103"/>
      <c r="J54" s="103"/>
      <c r="K54" s="103"/>
      <c r="L54" s="103"/>
      <c r="M54" s="103"/>
      <c r="N54" s="103"/>
    </row>
    <row r="55" spans="1:14" x14ac:dyDescent="0.25">
      <c r="A55" s="4">
        <f t="shared" si="0"/>
        <v>54</v>
      </c>
      <c r="B55" s="1">
        <v>4.621753322192057E-2</v>
      </c>
      <c r="D55" s="103" t="s">
        <v>7</v>
      </c>
      <c r="E55" s="103"/>
      <c r="F55" s="103"/>
      <c r="G55" s="103"/>
      <c r="H55" s="103"/>
      <c r="I55" s="103"/>
      <c r="J55" s="103"/>
      <c r="K55" s="103"/>
      <c r="L55" s="103"/>
      <c r="M55" s="103"/>
      <c r="N55" s="103"/>
    </row>
    <row r="56" spans="1:14" x14ac:dyDescent="0.25">
      <c r="A56" s="4">
        <f t="shared" si="0"/>
        <v>55</v>
      </c>
      <c r="B56" s="1">
        <v>4.6047687395550534E-2</v>
      </c>
      <c r="D56" s="103"/>
      <c r="E56" s="103"/>
      <c r="F56" s="103"/>
      <c r="G56" s="103"/>
      <c r="H56" s="103"/>
      <c r="I56" s="103"/>
      <c r="J56" s="103"/>
      <c r="K56" s="103"/>
      <c r="L56" s="103"/>
      <c r="M56" s="103"/>
      <c r="N56" s="103"/>
    </row>
    <row r="57" spans="1:14" x14ac:dyDescent="0.25">
      <c r="A57" s="4">
        <f t="shared" si="0"/>
        <v>56</v>
      </c>
      <c r="B57" s="1">
        <v>4.5877841569180497E-2</v>
      </c>
      <c r="D57" s="103"/>
      <c r="E57" s="103"/>
      <c r="F57" s="103"/>
      <c r="G57" s="103"/>
      <c r="H57" s="103"/>
      <c r="I57" s="103"/>
      <c r="J57" s="103"/>
      <c r="K57" s="103"/>
      <c r="L57" s="103"/>
      <c r="M57" s="103"/>
      <c r="N57" s="103"/>
    </row>
    <row r="58" spans="1:14" x14ac:dyDescent="0.25">
      <c r="A58" s="4">
        <f t="shared" si="0"/>
        <v>57</v>
      </c>
      <c r="B58" s="1">
        <v>4.570799574281046E-2</v>
      </c>
      <c r="D58" s="102" t="s">
        <v>8</v>
      </c>
      <c r="E58" s="102"/>
      <c r="F58" s="102"/>
      <c r="G58" s="102"/>
      <c r="H58" s="102"/>
      <c r="I58" s="102"/>
      <c r="J58" s="102"/>
      <c r="K58" s="102"/>
      <c r="L58" s="102"/>
      <c r="M58" s="102"/>
      <c r="N58" s="102"/>
    </row>
    <row r="59" spans="1:14" x14ac:dyDescent="0.25">
      <c r="A59" s="4">
        <f t="shared" si="0"/>
        <v>58</v>
      </c>
      <c r="B59" s="1">
        <v>4.5538149916440424E-2</v>
      </c>
      <c r="D59" s="102"/>
      <c r="E59" s="102"/>
      <c r="F59" s="102"/>
      <c r="G59" s="102"/>
      <c r="H59" s="102"/>
      <c r="I59" s="102"/>
      <c r="J59" s="102"/>
      <c r="K59" s="102"/>
      <c r="L59" s="102"/>
      <c r="M59" s="102"/>
      <c r="N59" s="102"/>
    </row>
    <row r="60" spans="1:14" x14ac:dyDescent="0.25">
      <c r="A60" s="4">
        <f t="shared" si="0"/>
        <v>59</v>
      </c>
      <c r="B60" s="1">
        <v>4.536830409007038E-2</v>
      </c>
      <c r="D60" s="102"/>
      <c r="E60" s="102"/>
      <c r="F60" s="102"/>
      <c r="G60" s="102"/>
      <c r="H60" s="102"/>
      <c r="I60" s="102"/>
      <c r="J60" s="102"/>
      <c r="K60" s="102"/>
      <c r="L60" s="102"/>
      <c r="M60" s="102"/>
      <c r="N60" s="102"/>
    </row>
    <row r="61" spans="1:14" x14ac:dyDescent="0.25">
      <c r="A61" s="4">
        <f t="shared" si="0"/>
        <v>60</v>
      </c>
      <c r="B61" s="1">
        <v>4.5198458263700343E-2</v>
      </c>
      <c r="D61" s="102"/>
      <c r="E61" s="102"/>
      <c r="F61" s="102"/>
      <c r="G61" s="102"/>
      <c r="H61" s="102"/>
      <c r="I61" s="102"/>
      <c r="J61" s="102"/>
      <c r="K61" s="102"/>
      <c r="L61" s="102"/>
      <c r="M61" s="102"/>
      <c r="N61" s="102"/>
    </row>
    <row r="62" spans="1:14" ht="15" customHeight="1" x14ac:dyDescent="0.25">
      <c r="A62" s="4">
        <f t="shared" si="0"/>
        <v>61</v>
      </c>
      <c r="B62" s="1">
        <v>4.5028612437330306E-2</v>
      </c>
      <c r="D62" s="102" t="s">
        <v>33</v>
      </c>
      <c r="E62" s="102"/>
      <c r="F62" s="102"/>
      <c r="G62" s="102"/>
      <c r="H62" s="102"/>
      <c r="I62" s="102"/>
      <c r="J62" s="102"/>
      <c r="K62" s="102"/>
      <c r="L62" s="102"/>
      <c r="M62" s="102"/>
      <c r="N62" s="102"/>
    </row>
    <row r="63" spans="1:14" ht="15" customHeight="1" x14ac:dyDescent="0.25">
      <c r="A63" s="4">
        <f t="shared" si="0"/>
        <v>62</v>
      </c>
      <c r="B63" s="1">
        <v>4.485876661096027E-2</v>
      </c>
      <c r="D63" s="102"/>
      <c r="E63" s="102"/>
      <c r="F63" s="102"/>
      <c r="G63" s="102"/>
      <c r="H63" s="102"/>
      <c r="I63" s="102"/>
      <c r="J63" s="102"/>
      <c r="K63" s="102"/>
      <c r="L63" s="102"/>
      <c r="M63" s="102"/>
      <c r="N63" s="102"/>
    </row>
    <row r="64" spans="1:14" x14ac:dyDescent="0.25">
      <c r="A64" s="4">
        <f t="shared" si="0"/>
        <v>63</v>
      </c>
      <c r="B64" s="1">
        <v>4.4688920784590233E-2</v>
      </c>
      <c r="D64" s="102"/>
      <c r="E64" s="102"/>
      <c r="F64" s="102"/>
      <c r="G64" s="102"/>
      <c r="H64" s="102"/>
      <c r="I64" s="102"/>
      <c r="J64" s="102"/>
      <c r="K64" s="102"/>
      <c r="L64" s="102"/>
      <c r="M64" s="102"/>
      <c r="N64" s="102"/>
    </row>
    <row r="65" spans="1:14" x14ac:dyDescent="0.25">
      <c r="A65" s="4">
        <f t="shared" si="0"/>
        <v>64</v>
      </c>
      <c r="B65" s="1">
        <v>4.4519074958220196E-2</v>
      </c>
      <c r="D65" s="102"/>
      <c r="E65" s="102"/>
      <c r="F65" s="102"/>
      <c r="G65" s="102"/>
      <c r="H65" s="102"/>
      <c r="I65" s="102"/>
      <c r="J65" s="102"/>
      <c r="K65" s="102"/>
      <c r="L65" s="102"/>
      <c r="M65" s="102"/>
      <c r="N65" s="102"/>
    </row>
    <row r="66" spans="1:14" x14ac:dyDescent="0.25">
      <c r="A66" s="4">
        <f t="shared" si="0"/>
        <v>65</v>
      </c>
      <c r="B66" s="1">
        <v>4.434922913185016E-2</v>
      </c>
      <c r="D66" s="102"/>
      <c r="E66" s="102"/>
      <c r="F66" s="102"/>
      <c r="G66" s="102"/>
      <c r="H66" s="102"/>
      <c r="I66" s="102"/>
      <c r="J66" s="102"/>
      <c r="K66" s="102"/>
      <c r="L66" s="102"/>
      <c r="M66" s="102"/>
      <c r="N66" s="102"/>
    </row>
    <row r="67" spans="1:14" x14ac:dyDescent="0.25">
      <c r="A67" s="4">
        <f t="shared" si="0"/>
        <v>66</v>
      </c>
      <c r="B67" s="1">
        <v>4.4179383305480123E-2</v>
      </c>
      <c r="D67" s="102"/>
      <c r="E67" s="102"/>
      <c r="F67" s="102"/>
      <c r="G67" s="102"/>
      <c r="H67" s="102"/>
      <c r="I67" s="102"/>
      <c r="J67" s="102"/>
      <c r="K67" s="102"/>
      <c r="L67" s="102"/>
      <c r="M67" s="102"/>
      <c r="N67" s="102"/>
    </row>
    <row r="68" spans="1:14" x14ac:dyDescent="0.25">
      <c r="A68" s="4">
        <f t="shared" ref="A68:A101" si="1">A67+1</f>
        <v>67</v>
      </c>
      <c r="B68" s="1">
        <v>4.4009537479110086E-2</v>
      </c>
    </row>
    <row r="69" spans="1:14" x14ac:dyDescent="0.25">
      <c r="A69" s="4">
        <f t="shared" si="1"/>
        <v>68</v>
      </c>
      <c r="B69" s="1">
        <v>4.3839691652740043E-2</v>
      </c>
    </row>
    <row r="70" spans="1:14" x14ac:dyDescent="0.25">
      <c r="A70" s="4">
        <f t="shared" si="1"/>
        <v>69</v>
      </c>
      <c r="B70" s="1">
        <v>4.3669845826370006E-2</v>
      </c>
    </row>
    <row r="71" spans="1:14" x14ac:dyDescent="0.25">
      <c r="A71" s="4">
        <f t="shared" si="1"/>
        <v>70</v>
      </c>
      <c r="B71" s="1">
        <v>4.3499999999999997E-2</v>
      </c>
    </row>
    <row r="72" spans="1:14" x14ac:dyDescent="0.25">
      <c r="A72" s="4">
        <f t="shared" si="1"/>
        <v>71</v>
      </c>
      <c r="B72" s="1">
        <v>4.3499999999999997E-2</v>
      </c>
    </row>
    <row r="73" spans="1:14" x14ac:dyDescent="0.25">
      <c r="A73" s="4">
        <f t="shared" si="1"/>
        <v>72</v>
      </c>
      <c r="B73" s="1">
        <v>4.3499999999999997E-2</v>
      </c>
    </row>
    <row r="74" spans="1:14" x14ac:dyDescent="0.25">
      <c r="A74" s="4">
        <f t="shared" si="1"/>
        <v>73</v>
      </c>
      <c r="B74" s="1">
        <v>4.3499999999999997E-2</v>
      </c>
    </row>
    <row r="75" spans="1:14" x14ac:dyDescent="0.25">
      <c r="A75" s="4">
        <f t="shared" si="1"/>
        <v>74</v>
      </c>
      <c r="B75" s="1">
        <v>4.3499999999999997E-2</v>
      </c>
    </row>
    <row r="76" spans="1:14" x14ac:dyDescent="0.25">
      <c r="A76" s="4">
        <f t="shared" si="1"/>
        <v>75</v>
      </c>
      <c r="B76" s="1">
        <v>4.3499999999999997E-2</v>
      </c>
    </row>
    <row r="77" spans="1:14" x14ac:dyDescent="0.25">
      <c r="A77" s="4">
        <f t="shared" si="1"/>
        <v>76</v>
      </c>
      <c r="B77" s="1">
        <v>4.3499999999999997E-2</v>
      </c>
    </row>
    <row r="78" spans="1:14" x14ac:dyDescent="0.25">
      <c r="A78" s="4">
        <f t="shared" si="1"/>
        <v>77</v>
      </c>
      <c r="B78" s="1">
        <v>4.3499999999999997E-2</v>
      </c>
    </row>
    <row r="79" spans="1:14" x14ac:dyDescent="0.25">
      <c r="A79" s="4">
        <f t="shared" si="1"/>
        <v>78</v>
      </c>
      <c r="B79" s="1">
        <v>4.3499999999999997E-2</v>
      </c>
    </row>
    <row r="80" spans="1:14" x14ac:dyDescent="0.25">
      <c r="A80" s="4">
        <f t="shared" si="1"/>
        <v>79</v>
      </c>
      <c r="B80" s="1">
        <v>4.3499999999999997E-2</v>
      </c>
    </row>
    <row r="81" spans="1:2" x14ac:dyDescent="0.25">
      <c r="A81" s="4">
        <f t="shared" si="1"/>
        <v>80</v>
      </c>
      <c r="B81" s="1">
        <v>4.3499999999999997E-2</v>
      </c>
    </row>
    <row r="82" spans="1:2" x14ac:dyDescent="0.25">
      <c r="A82" s="4">
        <f t="shared" si="1"/>
        <v>81</v>
      </c>
      <c r="B82" s="1">
        <v>4.3499999999999997E-2</v>
      </c>
    </row>
    <row r="83" spans="1:2" x14ac:dyDescent="0.25">
      <c r="A83" s="4">
        <f t="shared" si="1"/>
        <v>82</v>
      </c>
      <c r="B83" s="1">
        <v>4.3499999999999997E-2</v>
      </c>
    </row>
    <row r="84" spans="1:2" x14ac:dyDescent="0.25">
      <c r="A84" s="4">
        <f t="shared" si="1"/>
        <v>83</v>
      </c>
      <c r="B84" s="1">
        <v>4.3499999999999997E-2</v>
      </c>
    </row>
    <row r="85" spans="1:2" x14ac:dyDescent="0.25">
      <c r="A85" s="4">
        <f t="shared" si="1"/>
        <v>84</v>
      </c>
      <c r="B85" s="1">
        <v>4.3499999999999997E-2</v>
      </c>
    </row>
    <row r="86" spans="1:2" x14ac:dyDescent="0.25">
      <c r="A86" s="4">
        <f t="shared" si="1"/>
        <v>85</v>
      </c>
      <c r="B86" s="1">
        <v>4.3499999999999997E-2</v>
      </c>
    </row>
    <row r="87" spans="1:2" x14ac:dyDescent="0.25">
      <c r="A87" s="4">
        <f t="shared" si="1"/>
        <v>86</v>
      </c>
      <c r="B87" s="1">
        <v>4.3499999999999997E-2</v>
      </c>
    </row>
    <row r="88" spans="1:2" x14ac:dyDescent="0.25">
      <c r="A88" s="4">
        <f t="shared" si="1"/>
        <v>87</v>
      </c>
      <c r="B88" s="1">
        <v>4.3499999999999997E-2</v>
      </c>
    </row>
    <row r="89" spans="1:2" x14ac:dyDescent="0.25">
      <c r="A89" s="4">
        <f t="shared" si="1"/>
        <v>88</v>
      </c>
      <c r="B89" s="1">
        <v>4.3499999999999997E-2</v>
      </c>
    </row>
    <row r="90" spans="1:2" x14ac:dyDescent="0.25">
      <c r="A90" s="4">
        <f t="shared" si="1"/>
        <v>89</v>
      </c>
      <c r="B90" s="1">
        <v>4.3499999999999997E-2</v>
      </c>
    </row>
    <row r="91" spans="1:2" x14ac:dyDescent="0.25">
      <c r="A91" s="4">
        <f t="shared" si="1"/>
        <v>90</v>
      </c>
      <c r="B91" s="1">
        <v>4.3499999999999997E-2</v>
      </c>
    </row>
    <row r="92" spans="1:2" x14ac:dyDescent="0.25">
      <c r="A92" s="4">
        <f t="shared" si="1"/>
        <v>91</v>
      </c>
      <c r="B92" s="1">
        <v>4.3499999999999997E-2</v>
      </c>
    </row>
    <row r="93" spans="1:2" x14ac:dyDescent="0.25">
      <c r="A93" s="4">
        <f t="shared" si="1"/>
        <v>92</v>
      </c>
      <c r="B93" s="1">
        <v>4.3499999999999997E-2</v>
      </c>
    </row>
    <row r="94" spans="1:2" x14ac:dyDescent="0.25">
      <c r="A94" s="4">
        <f t="shared" si="1"/>
        <v>93</v>
      </c>
      <c r="B94" s="1">
        <v>4.3499999999999997E-2</v>
      </c>
    </row>
    <row r="95" spans="1:2" x14ac:dyDescent="0.25">
      <c r="A95" s="4">
        <f t="shared" si="1"/>
        <v>94</v>
      </c>
      <c r="B95" s="1">
        <v>4.3499999999999997E-2</v>
      </c>
    </row>
    <row r="96" spans="1:2" x14ac:dyDescent="0.25">
      <c r="A96" s="4">
        <f t="shared" si="1"/>
        <v>95</v>
      </c>
      <c r="B96" s="1">
        <v>4.3499999999999997E-2</v>
      </c>
    </row>
    <row r="97" spans="1:2" x14ac:dyDescent="0.25">
      <c r="A97" s="4">
        <f t="shared" si="1"/>
        <v>96</v>
      </c>
      <c r="B97" s="1">
        <v>4.3499999999999997E-2</v>
      </c>
    </row>
    <row r="98" spans="1:2" x14ac:dyDescent="0.25">
      <c r="A98" s="4">
        <f t="shared" si="1"/>
        <v>97</v>
      </c>
      <c r="B98" s="1">
        <v>4.3499999999999997E-2</v>
      </c>
    </row>
    <row r="99" spans="1:2" x14ac:dyDescent="0.25">
      <c r="A99" s="4">
        <f t="shared" si="1"/>
        <v>98</v>
      </c>
      <c r="B99" s="1">
        <v>4.3499999999999997E-2</v>
      </c>
    </row>
    <row r="100" spans="1:2" x14ac:dyDescent="0.25">
      <c r="A100" s="4">
        <f t="shared" si="1"/>
        <v>99</v>
      </c>
      <c r="B100" s="1">
        <v>4.3499999999999997E-2</v>
      </c>
    </row>
    <row r="101" spans="1:2" x14ac:dyDescent="0.25">
      <c r="A101" s="6">
        <f t="shared" si="1"/>
        <v>100</v>
      </c>
      <c r="B101" s="2">
        <v>4.3499999999999997E-2</v>
      </c>
    </row>
  </sheetData>
  <mergeCells count="4">
    <mergeCell ref="D62:N67"/>
    <mergeCell ref="D51:N54"/>
    <mergeCell ref="D55:N57"/>
    <mergeCell ref="D58:N6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A346-A9F1-4750-9978-5A225E107852}">
  <sheetPr codeName="Sheet3"/>
  <dimension ref="A1:V101"/>
  <sheetViews>
    <sheetView zoomScale="75" zoomScaleNormal="75" workbookViewId="0">
      <selection activeCell="E1" sqref="E1"/>
    </sheetView>
  </sheetViews>
  <sheetFormatPr defaultRowHeight="15" x14ac:dyDescent="0.25"/>
  <cols>
    <col min="1" max="1" width="17.7109375" style="3" customWidth="1"/>
    <col min="2" max="2" width="22.140625" style="3" customWidth="1"/>
    <col min="4" max="4" width="33.7109375" bestFit="1" customWidth="1"/>
    <col min="5" max="5" width="14.5703125" bestFit="1" customWidth="1"/>
  </cols>
  <sheetData>
    <row r="1" spans="1:22" ht="50.1" customHeight="1" x14ac:dyDescent="0.25">
      <c r="A1" s="5" t="s">
        <v>10</v>
      </c>
      <c r="B1" s="5" t="s">
        <v>9</v>
      </c>
      <c r="D1" s="17" t="s">
        <v>41</v>
      </c>
      <c r="E1" s="7">
        <f>Courbe_Référence_Liquide!E1</f>
        <v>46234</v>
      </c>
    </row>
    <row r="2" spans="1:22" x14ac:dyDescent="0.25">
      <c r="A2" s="4">
        <v>1</v>
      </c>
      <c r="B2" s="1">
        <f t="array" ref="B2:B101">illiquid_ref_curve</f>
        <v>3.6484692759438317E-2</v>
      </c>
      <c r="V2" s="87"/>
    </row>
    <row r="3" spans="1:22" x14ac:dyDescent="0.25">
      <c r="A3" s="4">
        <f>A2+1</f>
        <v>2</v>
      </c>
      <c r="B3" s="1">
        <v>3.9768686666449296E-2</v>
      </c>
      <c r="D3" s="17"/>
      <c r="V3" s="87"/>
    </row>
    <row r="4" spans="1:22" x14ac:dyDescent="0.25">
      <c r="A4" s="4">
        <f t="shared" ref="A4:A67" si="0">A3+1</f>
        <v>3</v>
      </c>
      <c r="B4" s="1">
        <v>4.1648749361431675E-2</v>
      </c>
      <c r="E4" s="70"/>
      <c r="V4" s="87"/>
    </row>
    <row r="5" spans="1:22" x14ac:dyDescent="0.25">
      <c r="A5" s="4">
        <f t="shared" si="0"/>
        <v>4</v>
      </c>
      <c r="B5" s="1">
        <v>4.3076168313612717E-2</v>
      </c>
      <c r="E5" s="71"/>
      <c r="V5" s="87"/>
    </row>
    <row r="6" spans="1:22" x14ac:dyDescent="0.25">
      <c r="A6" s="4">
        <f t="shared" si="0"/>
        <v>5</v>
      </c>
      <c r="B6" s="1">
        <v>4.4327101898469778E-2</v>
      </c>
      <c r="E6" s="70"/>
      <c r="V6" s="87"/>
    </row>
    <row r="7" spans="1:22" x14ac:dyDescent="0.25">
      <c r="A7" s="4">
        <f t="shared" si="0"/>
        <v>6</v>
      </c>
      <c r="B7" s="1">
        <v>4.583153410251517E-2</v>
      </c>
      <c r="E7" s="72"/>
      <c r="V7" s="87"/>
    </row>
    <row r="8" spans="1:22" x14ac:dyDescent="0.25">
      <c r="A8" s="4">
        <f t="shared" si="0"/>
        <v>7</v>
      </c>
      <c r="B8" s="1">
        <v>4.7221464773624558E-2</v>
      </c>
      <c r="E8" s="71"/>
      <c r="V8" s="87"/>
    </row>
    <row r="9" spans="1:22" x14ac:dyDescent="0.25">
      <c r="A9" s="4">
        <f t="shared" si="0"/>
        <v>8</v>
      </c>
      <c r="B9" s="1">
        <v>4.8497408872352779E-2</v>
      </c>
      <c r="E9" s="71"/>
      <c r="V9" s="87"/>
    </row>
    <row r="10" spans="1:22" x14ac:dyDescent="0.25">
      <c r="A10" s="4">
        <f t="shared" si="0"/>
        <v>9</v>
      </c>
      <c r="B10" s="1">
        <v>4.9661838070652164E-2</v>
      </c>
      <c r="E10" s="70"/>
      <c r="V10" s="87"/>
    </row>
    <row r="11" spans="1:22" x14ac:dyDescent="0.25">
      <c r="A11" s="4">
        <f t="shared" si="0"/>
        <v>10</v>
      </c>
      <c r="B11" s="1">
        <v>5.0718900732097477E-2</v>
      </c>
      <c r="V11" s="87"/>
    </row>
    <row r="12" spans="1:22" x14ac:dyDescent="0.25">
      <c r="A12" s="4">
        <f t="shared" si="0"/>
        <v>11</v>
      </c>
      <c r="B12" s="1">
        <v>5.1673881102368147E-2</v>
      </c>
      <c r="V12" s="87"/>
    </row>
    <row r="13" spans="1:22" x14ac:dyDescent="0.25">
      <c r="A13" s="4">
        <f t="shared" si="0"/>
        <v>12</v>
      </c>
      <c r="B13" s="1">
        <v>5.2532709488868408E-2</v>
      </c>
      <c r="V13" s="87"/>
    </row>
    <row r="14" spans="1:22" x14ac:dyDescent="0.25">
      <c r="A14" s="4">
        <f t="shared" si="0"/>
        <v>13</v>
      </c>
      <c r="B14" s="1">
        <v>5.3301590223066325E-2</v>
      </c>
      <c r="V14" s="87"/>
    </row>
    <row r="15" spans="1:22" x14ac:dyDescent="0.25">
      <c r="A15" s="4">
        <f t="shared" si="0"/>
        <v>14</v>
      </c>
      <c r="B15" s="1">
        <v>5.3986741407966859E-2</v>
      </c>
      <c r="V15" s="87"/>
    </row>
    <row r="16" spans="1:22" x14ac:dyDescent="0.25">
      <c r="A16" s="4">
        <f t="shared" si="0"/>
        <v>15</v>
      </c>
      <c r="B16" s="1">
        <v>5.4594223279962148E-2</v>
      </c>
      <c r="V16" s="87"/>
    </row>
    <row r="17" spans="1:22" x14ac:dyDescent="0.25">
      <c r="A17" s="4">
        <f t="shared" si="0"/>
        <v>16</v>
      </c>
      <c r="B17" s="1">
        <v>5.5129831872564324E-2</v>
      </c>
      <c r="V17" s="87"/>
    </row>
    <row r="18" spans="1:22" x14ac:dyDescent="0.25">
      <c r="A18" s="4">
        <f t="shared" si="0"/>
        <v>17</v>
      </c>
      <c r="B18" s="1">
        <v>5.5599038924123892E-2</v>
      </c>
      <c r="V18" s="87"/>
    </row>
    <row r="19" spans="1:22" x14ac:dyDescent="0.25">
      <c r="A19" s="4">
        <f t="shared" si="0"/>
        <v>18</v>
      </c>
      <c r="B19" s="1">
        <v>5.600696361531636E-2</v>
      </c>
      <c r="V19" s="87"/>
    </row>
    <row r="20" spans="1:22" x14ac:dyDescent="0.25">
      <c r="A20" s="4">
        <f t="shared" si="0"/>
        <v>19</v>
      </c>
      <c r="B20" s="1">
        <v>5.6358365636134167E-2</v>
      </c>
      <c r="V20" s="87"/>
    </row>
    <row r="21" spans="1:22" x14ac:dyDescent="0.25">
      <c r="A21" s="4">
        <f t="shared" si="0"/>
        <v>20</v>
      </c>
      <c r="B21" s="1">
        <v>5.6657652096525464E-2</v>
      </c>
      <c r="V21" s="87"/>
    </row>
    <row r="22" spans="1:22" x14ac:dyDescent="0.25">
      <c r="A22" s="4">
        <f t="shared" si="0"/>
        <v>21</v>
      </c>
      <c r="B22" s="1">
        <v>5.690889302299966E-2</v>
      </c>
      <c r="V22" s="87"/>
    </row>
    <row r="23" spans="1:22" x14ac:dyDescent="0.25">
      <c r="A23" s="4">
        <f t="shared" si="0"/>
        <v>22</v>
      </c>
      <c r="B23" s="1">
        <v>5.7115841795934492E-2</v>
      </c>
      <c r="V23" s="87"/>
    </row>
    <row r="24" spans="1:22" x14ac:dyDescent="0.25">
      <c r="A24" s="4">
        <f t="shared" si="0"/>
        <v>23</v>
      </c>
      <c r="B24" s="1">
        <v>5.7281958035101652E-2</v>
      </c>
      <c r="V24" s="87"/>
    </row>
    <row r="25" spans="1:22" x14ac:dyDescent="0.25">
      <c r="A25" s="4">
        <f t="shared" si="0"/>
        <v>24</v>
      </c>
      <c r="B25" s="1">
        <v>5.7410431258823946E-2</v>
      </c>
      <c r="V25" s="87"/>
    </row>
    <row r="26" spans="1:22" x14ac:dyDescent="0.25">
      <c r="A26" s="4">
        <f t="shared" si="0"/>
        <v>25</v>
      </c>
      <c r="B26" s="1">
        <v>5.7504204219052862E-2</v>
      </c>
      <c r="V26" s="87"/>
    </row>
    <row r="27" spans="1:22" x14ac:dyDescent="0.25">
      <c r="A27" s="4">
        <f t="shared" si="0"/>
        <v>26</v>
      </c>
      <c r="B27" s="1">
        <v>5.7565995219324526E-2</v>
      </c>
      <c r="V27" s="87"/>
    </row>
    <row r="28" spans="1:22" x14ac:dyDescent="0.25">
      <c r="A28" s="4">
        <f t="shared" si="0"/>
        <v>27</v>
      </c>
      <c r="B28" s="1">
        <v>5.759831900455032E-2</v>
      </c>
      <c r="V28" s="87"/>
    </row>
    <row r="29" spans="1:22" x14ac:dyDescent="0.25">
      <c r="A29" s="4">
        <f t="shared" si="0"/>
        <v>28</v>
      </c>
      <c r="B29" s="1">
        <v>5.7603506006463107E-2</v>
      </c>
      <c r="V29" s="87"/>
    </row>
    <row r="30" spans="1:22" x14ac:dyDescent="0.25">
      <c r="A30" s="4">
        <f t="shared" si="0"/>
        <v>29</v>
      </c>
      <c r="B30" s="1">
        <v>5.7583719861526453E-2</v>
      </c>
      <c r="V30" s="87"/>
    </row>
    <row r="31" spans="1:22" x14ac:dyDescent="0.25">
      <c r="A31" s="4">
        <f t="shared" si="0"/>
        <v>30</v>
      </c>
      <c r="B31" s="1">
        <v>5.7540973207258372E-2</v>
      </c>
      <c r="V31" s="87"/>
    </row>
    <row r="32" spans="1:22" x14ac:dyDescent="0.25">
      <c r="A32" s="4">
        <f t="shared" si="0"/>
        <v>31</v>
      </c>
      <c r="B32" s="1">
        <v>5.7389948877076907E-2</v>
      </c>
      <c r="V32" s="87"/>
    </row>
    <row r="33" spans="1:22" x14ac:dyDescent="0.25">
      <c r="A33" s="4">
        <f t="shared" si="0"/>
        <v>32</v>
      </c>
      <c r="B33" s="1">
        <v>5.7238924546895449E-2</v>
      </c>
      <c r="V33" s="87"/>
    </row>
    <row r="34" spans="1:22" x14ac:dyDescent="0.25">
      <c r="A34" s="4">
        <f t="shared" si="0"/>
        <v>33</v>
      </c>
      <c r="B34" s="1">
        <v>5.7087900216713991E-2</v>
      </c>
      <c r="V34" s="87"/>
    </row>
    <row r="35" spans="1:22" x14ac:dyDescent="0.25">
      <c r="A35" s="4">
        <f t="shared" si="0"/>
        <v>34</v>
      </c>
      <c r="B35" s="1">
        <v>5.6936875886532526E-2</v>
      </c>
      <c r="V35" s="87"/>
    </row>
    <row r="36" spans="1:22" x14ac:dyDescent="0.25">
      <c r="A36" s="4">
        <f t="shared" si="0"/>
        <v>35</v>
      </c>
      <c r="B36" s="1">
        <v>5.6785851556351068E-2</v>
      </c>
      <c r="V36" s="87"/>
    </row>
    <row r="37" spans="1:22" x14ac:dyDescent="0.25">
      <c r="A37" s="4">
        <f t="shared" si="0"/>
        <v>36</v>
      </c>
      <c r="B37" s="1">
        <v>5.663482722616961E-2</v>
      </c>
      <c r="V37" s="87"/>
    </row>
    <row r="38" spans="1:22" x14ac:dyDescent="0.25">
      <c r="A38" s="4">
        <f t="shared" si="0"/>
        <v>37</v>
      </c>
      <c r="B38" s="1">
        <v>5.6483802895988151E-2</v>
      </c>
      <c r="V38" s="87"/>
    </row>
    <row r="39" spans="1:22" x14ac:dyDescent="0.25">
      <c r="A39" s="4">
        <f t="shared" si="0"/>
        <v>38</v>
      </c>
      <c r="B39" s="1">
        <v>5.6332778565806693E-2</v>
      </c>
      <c r="V39" s="87"/>
    </row>
    <row r="40" spans="1:22" x14ac:dyDescent="0.25">
      <c r="A40" s="4">
        <f t="shared" si="0"/>
        <v>39</v>
      </c>
      <c r="B40" s="1">
        <v>5.6181754235625228E-2</v>
      </c>
      <c r="V40" s="87"/>
    </row>
    <row r="41" spans="1:22" x14ac:dyDescent="0.25">
      <c r="A41" s="4">
        <f t="shared" si="0"/>
        <v>40</v>
      </c>
      <c r="B41" s="1">
        <v>5.603072990544377E-2</v>
      </c>
      <c r="V41" s="87"/>
    </row>
    <row r="42" spans="1:22" x14ac:dyDescent="0.25">
      <c r="A42" s="4">
        <f t="shared" si="0"/>
        <v>41</v>
      </c>
      <c r="B42" s="1">
        <v>5.5879705575262312E-2</v>
      </c>
      <c r="V42" s="87"/>
    </row>
    <row r="43" spans="1:22" x14ac:dyDescent="0.25">
      <c r="A43" s="4">
        <f t="shared" si="0"/>
        <v>42</v>
      </c>
      <c r="B43" s="1">
        <v>5.5728681245080847E-2</v>
      </c>
      <c r="V43" s="87"/>
    </row>
    <row r="44" spans="1:22" x14ac:dyDescent="0.25">
      <c r="A44" s="4">
        <f t="shared" si="0"/>
        <v>43</v>
      </c>
      <c r="B44" s="1">
        <v>5.5577656914899388E-2</v>
      </c>
      <c r="V44" s="87"/>
    </row>
    <row r="45" spans="1:22" x14ac:dyDescent="0.25">
      <c r="A45" s="4">
        <f t="shared" si="0"/>
        <v>44</v>
      </c>
      <c r="B45" s="1">
        <v>5.542663258471793E-2</v>
      </c>
      <c r="V45" s="87"/>
    </row>
    <row r="46" spans="1:22" x14ac:dyDescent="0.25">
      <c r="A46" s="4">
        <f t="shared" si="0"/>
        <v>45</v>
      </c>
      <c r="B46" s="1">
        <v>5.5275608254536472E-2</v>
      </c>
      <c r="V46" s="87"/>
    </row>
    <row r="47" spans="1:22" x14ac:dyDescent="0.25">
      <c r="A47" s="4">
        <f t="shared" si="0"/>
        <v>46</v>
      </c>
      <c r="B47" s="1">
        <v>5.5124583924355014E-2</v>
      </c>
      <c r="V47" s="87"/>
    </row>
    <row r="48" spans="1:22" x14ac:dyDescent="0.25">
      <c r="A48" s="4">
        <f t="shared" si="0"/>
        <v>47</v>
      </c>
      <c r="B48" s="1">
        <v>5.4973559594173549E-2</v>
      </c>
      <c r="V48" s="87"/>
    </row>
    <row r="49" spans="1:22" x14ac:dyDescent="0.25">
      <c r="A49" s="4">
        <f t="shared" si="0"/>
        <v>48</v>
      </c>
      <c r="B49" s="1">
        <v>5.4822535263992091E-2</v>
      </c>
      <c r="V49" s="87"/>
    </row>
    <row r="50" spans="1:22" x14ac:dyDescent="0.25">
      <c r="A50" s="4">
        <f t="shared" si="0"/>
        <v>49</v>
      </c>
      <c r="B50" s="1">
        <v>5.4671510933810633E-2</v>
      </c>
      <c r="V50" s="87"/>
    </row>
    <row r="51" spans="1:22" ht="15" customHeight="1" x14ac:dyDescent="0.25">
      <c r="A51" s="4">
        <f t="shared" si="0"/>
        <v>50</v>
      </c>
      <c r="B51" s="1">
        <v>5.4520486603629167E-2</v>
      </c>
      <c r="D51" s="103" t="s">
        <v>6</v>
      </c>
      <c r="E51" s="103"/>
      <c r="F51" s="103"/>
      <c r="G51" s="103"/>
      <c r="H51" s="103"/>
      <c r="I51" s="103"/>
      <c r="J51" s="103"/>
      <c r="K51" s="103"/>
      <c r="L51" s="103"/>
      <c r="M51" s="103"/>
      <c r="N51" s="103"/>
      <c r="V51" s="87"/>
    </row>
    <row r="52" spans="1:22" x14ac:dyDescent="0.25">
      <c r="A52" s="4">
        <f t="shared" si="0"/>
        <v>51</v>
      </c>
      <c r="B52" s="1">
        <v>5.4369462273447709E-2</v>
      </c>
      <c r="D52" s="103"/>
      <c r="E52" s="103"/>
      <c r="F52" s="103"/>
      <c r="G52" s="103"/>
      <c r="H52" s="103"/>
      <c r="I52" s="103"/>
      <c r="J52" s="103"/>
      <c r="K52" s="103"/>
      <c r="L52" s="103"/>
      <c r="M52" s="103"/>
      <c r="N52" s="103"/>
      <c r="V52" s="87"/>
    </row>
    <row r="53" spans="1:22" x14ac:dyDescent="0.25">
      <c r="A53" s="4">
        <f t="shared" si="0"/>
        <v>52</v>
      </c>
      <c r="B53" s="1">
        <v>5.4218437943266251E-2</v>
      </c>
      <c r="D53" s="103"/>
      <c r="E53" s="103"/>
      <c r="F53" s="103"/>
      <c r="G53" s="103"/>
      <c r="H53" s="103"/>
      <c r="I53" s="103"/>
      <c r="J53" s="103"/>
      <c r="K53" s="103"/>
      <c r="L53" s="103"/>
      <c r="M53" s="103"/>
      <c r="N53" s="103"/>
      <c r="V53" s="87"/>
    </row>
    <row r="54" spans="1:22" x14ac:dyDescent="0.25">
      <c r="A54" s="4">
        <f t="shared" si="0"/>
        <v>53</v>
      </c>
      <c r="B54" s="1">
        <v>5.4067413613084793E-2</v>
      </c>
      <c r="D54" s="103"/>
      <c r="E54" s="103"/>
      <c r="F54" s="103"/>
      <c r="G54" s="103"/>
      <c r="H54" s="103"/>
      <c r="I54" s="103"/>
      <c r="J54" s="103"/>
      <c r="K54" s="103"/>
      <c r="L54" s="103"/>
      <c r="M54" s="103"/>
      <c r="N54" s="103"/>
      <c r="V54" s="87"/>
    </row>
    <row r="55" spans="1:22" ht="15" customHeight="1" x14ac:dyDescent="0.25">
      <c r="A55" s="4">
        <f t="shared" si="0"/>
        <v>54</v>
      </c>
      <c r="B55" s="1">
        <v>5.3916389282903335E-2</v>
      </c>
      <c r="D55" s="103" t="s">
        <v>7</v>
      </c>
      <c r="E55" s="103"/>
      <c r="F55" s="103"/>
      <c r="G55" s="103"/>
      <c r="H55" s="103"/>
      <c r="I55" s="103"/>
      <c r="J55" s="103"/>
      <c r="K55" s="103"/>
      <c r="L55" s="103"/>
      <c r="M55" s="103"/>
      <c r="N55" s="103"/>
      <c r="V55" s="87"/>
    </row>
    <row r="56" spans="1:22" x14ac:dyDescent="0.25">
      <c r="A56" s="4">
        <f t="shared" si="0"/>
        <v>55</v>
      </c>
      <c r="B56" s="1">
        <v>5.376536495272187E-2</v>
      </c>
      <c r="D56" s="103"/>
      <c r="E56" s="103"/>
      <c r="F56" s="103"/>
      <c r="G56" s="103"/>
      <c r="H56" s="103"/>
      <c r="I56" s="103"/>
      <c r="J56" s="103"/>
      <c r="K56" s="103"/>
      <c r="L56" s="103"/>
      <c r="M56" s="103"/>
      <c r="N56" s="103"/>
      <c r="V56" s="87"/>
    </row>
    <row r="57" spans="1:22" x14ac:dyDescent="0.25">
      <c r="A57" s="4">
        <f t="shared" si="0"/>
        <v>56</v>
      </c>
      <c r="B57" s="1">
        <v>5.3614340622540411E-2</v>
      </c>
      <c r="D57" s="103"/>
      <c r="E57" s="103"/>
      <c r="F57" s="103"/>
      <c r="G57" s="103"/>
      <c r="H57" s="103"/>
      <c r="I57" s="103"/>
      <c r="J57" s="103"/>
      <c r="K57" s="103"/>
      <c r="L57" s="103"/>
      <c r="M57" s="103"/>
      <c r="N57" s="103"/>
      <c r="V57" s="87"/>
    </row>
    <row r="58" spans="1:22" ht="15" customHeight="1" x14ac:dyDescent="0.25">
      <c r="A58" s="4">
        <f t="shared" si="0"/>
        <v>57</v>
      </c>
      <c r="B58" s="1">
        <v>5.3463316292358953E-2</v>
      </c>
      <c r="D58" s="102" t="s">
        <v>8</v>
      </c>
      <c r="E58" s="102"/>
      <c r="F58" s="102"/>
      <c r="G58" s="102"/>
      <c r="H58" s="102"/>
      <c r="I58" s="102"/>
      <c r="J58" s="102"/>
      <c r="K58" s="102"/>
      <c r="L58" s="102"/>
      <c r="M58" s="102"/>
      <c r="N58" s="102"/>
      <c r="V58" s="87"/>
    </row>
    <row r="59" spans="1:22" x14ac:dyDescent="0.25">
      <c r="A59" s="4">
        <f t="shared" si="0"/>
        <v>58</v>
      </c>
      <c r="B59" s="1">
        <v>5.3312291962177488E-2</v>
      </c>
      <c r="D59" s="102"/>
      <c r="E59" s="102"/>
      <c r="F59" s="102"/>
      <c r="G59" s="102"/>
      <c r="H59" s="102"/>
      <c r="I59" s="102"/>
      <c r="J59" s="102"/>
      <c r="K59" s="102"/>
      <c r="L59" s="102"/>
      <c r="M59" s="102"/>
      <c r="N59" s="102"/>
      <c r="V59" s="87"/>
    </row>
    <row r="60" spans="1:22" x14ac:dyDescent="0.25">
      <c r="A60" s="4">
        <f t="shared" si="0"/>
        <v>59</v>
      </c>
      <c r="B60" s="1">
        <v>5.316126763199603E-2</v>
      </c>
      <c r="D60" s="102"/>
      <c r="E60" s="102"/>
      <c r="F60" s="102"/>
      <c r="G60" s="102"/>
      <c r="H60" s="102"/>
      <c r="I60" s="102"/>
      <c r="J60" s="102"/>
      <c r="K60" s="102"/>
      <c r="L60" s="102"/>
      <c r="M60" s="102"/>
      <c r="N60" s="102"/>
      <c r="V60" s="87"/>
    </row>
    <row r="61" spans="1:22" x14ac:dyDescent="0.25">
      <c r="A61" s="4">
        <f t="shared" si="0"/>
        <v>60</v>
      </c>
      <c r="B61" s="1">
        <v>5.3010243301814572E-2</v>
      </c>
      <c r="D61" s="102"/>
      <c r="E61" s="102"/>
      <c r="F61" s="102"/>
      <c r="G61" s="102"/>
      <c r="H61" s="102"/>
      <c r="I61" s="102"/>
      <c r="J61" s="102"/>
      <c r="K61" s="102"/>
      <c r="L61" s="102"/>
      <c r="M61" s="102"/>
      <c r="N61" s="102"/>
      <c r="V61" s="87"/>
    </row>
    <row r="62" spans="1:22" ht="15" customHeight="1" x14ac:dyDescent="0.25">
      <c r="A62" s="4">
        <f t="shared" si="0"/>
        <v>61</v>
      </c>
      <c r="B62" s="1">
        <v>5.2859218971633114E-2</v>
      </c>
      <c r="D62" s="102" t="s">
        <v>33</v>
      </c>
      <c r="E62" s="102"/>
      <c r="F62" s="102"/>
      <c r="G62" s="102"/>
      <c r="H62" s="102"/>
      <c r="I62" s="102"/>
      <c r="J62" s="102"/>
      <c r="K62" s="102"/>
      <c r="L62" s="102"/>
      <c r="M62" s="102"/>
      <c r="N62" s="102"/>
      <c r="V62" s="87"/>
    </row>
    <row r="63" spans="1:22" x14ac:dyDescent="0.25">
      <c r="A63" s="4">
        <f t="shared" si="0"/>
        <v>62</v>
      </c>
      <c r="B63" s="1">
        <v>5.2708194641451656E-2</v>
      </c>
      <c r="D63" s="102"/>
      <c r="E63" s="102"/>
      <c r="F63" s="102"/>
      <c r="G63" s="102"/>
      <c r="H63" s="102"/>
      <c r="I63" s="102"/>
      <c r="J63" s="102"/>
      <c r="K63" s="102"/>
      <c r="L63" s="102"/>
      <c r="M63" s="102"/>
      <c r="N63" s="102"/>
      <c r="V63" s="87"/>
    </row>
    <row r="64" spans="1:22" x14ac:dyDescent="0.25">
      <c r="A64" s="4">
        <f t="shared" si="0"/>
        <v>63</v>
      </c>
      <c r="B64" s="1">
        <v>5.255717031127019E-2</v>
      </c>
      <c r="D64" s="102"/>
      <c r="E64" s="102"/>
      <c r="F64" s="102"/>
      <c r="G64" s="102"/>
      <c r="H64" s="102"/>
      <c r="I64" s="102"/>
      <c r="J64" s="102"/>
      <c r="K64" s="102"/>
      <c r="L64" s="102"/>
      <c r="M64" s="102"/>
      <c r="N64" s="102"/>
      <c r="V64" s="87"/>
    </row>
    <row r="65" spans="1:22" x14ac:dyDescent="0.25">
      <c r="A65" s="4">
        <f t="shared" si="0"/>
        <v>64</v>
      </c>
      <c r="B65" s="1">
        <v>5.2406145981088732E-2</v>
      </c>
      <c r="D65" s="102"/>
      <c r="E65" s="102"/>
      <c r="F65" s="102"/>
      <c r="G65" s="102"/>
      <c r="H65" s="102"/>
      <c r="I65" s="102"/>
      <c r="J65" s="102"/>
      <c r="K65" s="102"/>
      <c r="L65" s="102"/>
      <c r="M65" s="102"/>
      <c r="N65" s="102"/>
      <c r="V65" s="87"/>
    </row>
    <row r="66" spans="1:22" x14ac:dyDescent="0.25">
      <c r="A66" s="4">
        <f t="shared" si="0"/>
        <v>65</v>
      </c>
      <c r="B66" s="1">
        <v>5.2255121650907274E-2</v>
      </c>
      <c r="D66" s="102"/>
      <c r="E66" s="102"/>
      <c r="F66" s="102"/>
      <c r="G66" s="102"/>
      <c r="H66" s="102"/>
      <c r="I66" s="102"/>
      <c r="J66" s="102"/>
      <c r="K66" s="102"/>
      <c r="L66" s="102"/>
      <c r="M66" s="102"/>
      <c r="N66" s="102"/>
      <c r="V66" s="87"/>
    </row>
    <row r="67" spans="1:22" x14ac:dyDescent="0.25">
      <c r="A67" s="4">
        <f t="shared" si="0"/>
        <v>66</v>
      </c>
      <c r="B67" s="1">
        <v>5.2104097320725809E-2</v>
      </c>
      <c r="D67" s="102"/>
      <c r="E67" s="102"/>
      <c r="F67" s="102"/>
      <c r="G67" s="102"/>
      <c r="H67" s="102"/>
      <c r="I67" s="102"/>
      <c r="J67" s="102"/>
      <c r="K67" s="102"/>
      <c r="L67" s="102"/>
      <c r="M67" s="102"/>
      <c r="N67" s="102"/>
      <c r="V67" s="87"/>
    </row>
    <row r="68" spans="1:22" x14ac:dyDescent="0.25">
      <c r="A68" s="4">
        <f t="shared" ref="A68:A101" si="1">A67+1</f>
        <v>67</v>
      </c>
      <c r="B68" s="1">
        <v>5.1953072990544351E-2</v>
      </c>
      <c r="V68" s="87"/>
    </row>
    <row r="69" spans="1:22" x14ac:dyDescent="0.25">
      <c r="A69" s="4">
        <f t="shared" si="1"/>
        <v>68</v>
      </c>
      <c r="B69" s="1">
        <v>5.1802048660362893E-2</v>
      </c>
      <c r="V69" s="87"/>
    </row>
    <row r="70" spans="1:22" x14ac:dyDescent="0.25">
      <c r="A70" s="4">
        <f t="shared" si="1"/>
        <v>69</v>
      </c>
      <c r="B70" s="1">
        <v>5.1651024330181435E-2</v>
      </c>
      <c r="V70" s="87"/>
    </row>
    <row r="71" spans="1:22" x14ac:dyDescent="0.25">
      <c r="A71" s="4">
        <f t="shared" si="1"/>
        <v>70</v>
      </c>
      <c r="B71" s="1">
        <v>5.1499999999999997E-2</v>
      </c>
      <c r="V71" s="87"/>
    </row>
    <row r="72" spans="1:22" x14ac:dyDescent="0.25">
      <c r="A72" s="4">
        <f t="shared" si="1"/>
        <v>71</v>
      </c>
      <c r="B72" s="1">
        <v>5.1499999999999997E-2</v>
      </c>
      <c r="V72" s="87"/>
    </row>
    <row r="73" spans="1:22" x14ac:dyDescent="0.25">
      <c r="A73" s="4">
        <f t="shared" si="1"/>
        <v>72</v>
      </c>
      <c r="B73" s="1">
        <v>5.1499999999999997E-2</v>
      </c>
      <c r="V73" s="87"/>
    </row>
    <row r="74" spans="1:22" x14ac:dyDescent="0.25">
      <c r="A74" s="4">
        <f t="shared" si="1"/>
        <v>73</v>
      </c>
      <c r="B74" s="1">
        <v>5.1499999999999997E-2</v>
      </c>
      <c r="V74" s="87"/>
    </row>
    <row r="75" spans="1:22" x14ac:dyDescent="0.25">
      <c r="A75" s="4">
        <f t="shared" si="1"/>
        <v>74</v>
      </c>
      <c r="B75" s="1">
        <v>5.1499999999999997E-2</v>
      </c>
      <c r="V75" s="87"/>
    </row>
    <row r="76" spans="1:22" x14ac:dyDescent="0.25">
      <c r="A76" s="4">
        <f t="shared" si="1"/>
        <v>75</v>
      </c>
      <c r="B76" s="1">
        <v>5.1499999999999997E-2</v>
      </c>
      <c r="V76" s="87"/>
    </row>
    <row r="77" spans="1:22" x14ac:dyDescent="0.25">
      <c r="A77" s="4">
        <f t="shared" si="1"/>
        <v>76</v>
      </c>
      <c r="B77" s="1">
        <v>5.1499999999999997E-2</v>
      </c>
      <c r="V77" s="87"/>
    </row>
    <row r="78" spans="1:22" x14ac:dyDescent="0.25">
      <c r="A78" s="4">
        <f t="shared" si="1"/>
        <v>77</v>
      </c>
      <c r="B78" s="1">
        <v>5.1499999999999997E-2</v>
      </c>
      <c r="V78" s="87"/>
    </row>
    <row r="79" spans="1:22" x14ac:dyDescent="0.25">
      <c r="A79" s="4">
        <f t="shared" si="1"/>
        <v>78</v>
      </c>
      <c r="B79" s="1">
        <v>5.1499999999999997E-2</v>
      </c>
      <c r="V79" s="87"/>
    </row>
    <row r="80" spans="1:22" x14ac:dyDescent="0.25">
      <c r="A80" s="4">
        <f t="shared" si="1"/>
        <v>79</v>
      </c>
      <c r="B80" s="1">
        <v>5.1499999999999997E-2</v>
      </c>
      <c r="V80" s="87"/>
    </row>
    <row r="81" spans="1:22" x14ac:dyDescent="0.25">
      <c r="A81" s="4">
        <f t="shared" si="1"/>
        <v>80</v>
      </c>
      <c r="B81" s="1">
        <v>5.1499999999999997E-2</v>
      </c>
      <c r="V81" s="87"/>
    </row>
    <row r="82" spans="1:22" x14ac:dyDescent="0.25">
      <c r="A82" s="4">
        <f t="shared" si="1"/>
        <v>81</v>
      </c>
      <c r="B82" s="1">
        <v>5.1499999999999997E-2</v>
      </c>
      <c r="V82" s="87"/>
    </row>
    <row r="83" spans="1:22" x14ac:dyDescent="0.25">
      <c r="A83" s="4">
        <f t="shared" si="1"/>
        <v>82</v>
      </c>
      <c r="B83" s="1">
        <v>5.1499999999999997E-2</v>
      </c>
      <c r="V83" s="87"/>
    </row>
    <row r="84" spans="1:22" x14ac:dyDescent="0.25">
      <c r="A84" s="4">
        <f t="shared" si="1"/>
        <v>83</v>
      </c>
      <c r="B84" s="1">
        <v>5.1499999999999997E-2</v>
      </c>
      <c r="V84" s="87"/>
    </row>
    <row r="85" spans="1:22" x14ac:dyDescent="0.25">
      <c r="A85" s="4">
        <f t="shared" si="1"/>
        <v>84</v>
      </c>
      <c r="B85" s="1">
        <v>5.1499999999999997E-2</v>
      </c>
      <c r="V85" s="87"/>
    </row>
    <row r="86" spans="1:22" x14ac:dyDescent="0.25">
      <c r="A86" s="4">
        <f t="shared" si="1"/>
        <v>85</v>
      </c>
      <c r="B86" s="1">
        <v>5.1499999999999997E-2</v>
      </c>
      <c r="V86" s="87"/>
    </row>
    <row r="87" spans="1:22" x14ac:dyDescent="0.25">
      <c r="A87" s="4">
        <f t="shared" si="1"/>
        <v>86</v>
      </c>
      <c r="B87" s="1">
        <v>5.1499999999999997E-2</v>
      </c>
      <c r="V87" s="87"/>
    </row>
    <row r="88" spans="1:22" x14ac:dyDescent="0.25">
      <c r="A88" s="4">
        <f t="shared" si="1"/>
        <v>87</v>
      </c>
      <c r="B88" s="1">
        <v>5.1499999999999997E-2</v>
      </c>
      <c r="V88" s="87"/>
    </row>
    <row r="89" spans="1:22" x14ac:dyDescent="0.25">
      <c r="A89" s="4">
        <f t="shared" si="1"/>
        <v>88</v>
      </c>
      <c r="B89" s="1">
        <v>5.1499999999999997E-2</v>
      </c>
      <c r="V89" s="87"/>
    </row>
    <row r="90" spans="1:22" x14ac:dyDescent="0.25">
      <c r="A90" s="4">
        <f t="shared" si="1"/>
        <v>89</v>
      </c>
      <c r="B90" s="1">
        <v>5.1499999999999997E-2</v>
      </c>
      <c r="V90" s="87"/>
    </row>
    <row r="91" spans="1:22" x14ac:dyDescent="0.25">
      <c r="A91" s="4">
        <f t="shared" si="1"/>
        <v>90</v>
      </c>
      <c r="B91" s="1">
        <v>5.1499999999999997E-2</v>
      </c>
      <c r="V91" s="87"/>
    </row>
    <row r="92" spans="1:22" x14ac:dyDescent="0.25">
      <c r="A92" s="4">
        <f t="shared" si="1"/>
        <v>91</v>
      </c>
      <c r="B92" s="1">
        <v>5.1499999999999997E-2</v>
      </c>
      <c r="V92" s="87"/>
    </row>
    <row r="93" spans="1:22" x14ac:dyDescent="0.25">
      <c r="A93" s="4">
        <f t="shared" si="1"/>
        <v>92</v>
      </c>
      <c r="B93" s="1">
        <v>5.1499999999999997E-2</v>
      </c>
      <c r="V93" s="87"/>
    </row>
    <row r="94" spans="1:22" x14ac:dyDescent="0.25">
      <c r="A94" s="4">
        <f t="shared" si="1"/>
        <v>93</v>
      </c>
      <c r="B94" s="1">
        <v>5.1499999999999997E-2</v>
      </c>
      <c r="V94" s="87"/>
    </row>
    <row r="95" spans="1:22" x14ac:dyDescent="0.25">
      <c r="A95" s="4">
        <f t="shared" si="1"/>
        <v>94</v>
      </c>
      <c r="B95" s="1">
        <v>5.1499999999999997E-2</v>
      </c>
      <c r="V95" s="87"/>
    </row>
    <row r="96" spans="1:22" x14ac:dyDescent="0.25">
      <c r="A96" s="4">
        <f t="shared" si="1"/>
        <v>95</v>
      </c>
      <c r="B96" s="1">
        <v>5.1499999999999997E-2</v>
      </c>
      <c r="V96" s="87"/>
    </row>
    <row r="97" spans="1:22" x14ac:dyDescent="0.25">
      <c r="A97" s="4">
        <f t="shared" si="1"/>
        <v>96</v>
      </c>
      <c r="B97" s="1">
        <v>5.1499999999999997E-2</v>
      </c>
      <c r="V97" s="87"/>
    </row>
    <row r="98" spans="1:22" x14ac:dyDescent="0.25">
      <c r="A98" s="4">
        <f t="shared" si="1"/>
        <v>97</v>
      </c>
      <c r="B98" s="1">
        <v>5.1499999999999997E-2</v>
      </c>
      <c r="V98" s="87"/>
    </row>
    <row r="99" spans="1:22" x14ac:dyDescent="0.25">
      <c r="A99" s="4">
        <f t="shared" si="1"/>
        <v>98</v>
      </c>
      <c r="B99" s="1">
        <v>5.1499999999999997E-2</v>
      </c>
      <c r="V99" s="87"/>
    </row>
    <row r="100" spans="1:22" x14ac:dyDescent="0.25">
      <c r="A100" s="4">
        <f t="shared" si="1"/>
        <v>99</v>
      </c>
      <c r="B100" s="1">
        <v>5.1499999999999997E-2</v>
      </c>
      <c r="V100" s="87"/>
    </row>
    <row r="101" spans="1:22" x14ac:dyDescent="0.25">
      <c r="A101" s="6">
        <f t="shared" si="1"/>
        <v>100</v>
      </c>
      <c r="B101" s="2">
        <v>5.1499999999999997E-2</v>
      </c>
      <c r="V101" s="87"/>
    </row>
  </sheetData>
  <mergeCells count="4">
    <mergeCell ref="D51:N54"/>
    <mergeCell ref="D55:N57"/>
    <mergeCell ref="D58:N61"/>
    <mergeCell ref="D62:N6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2F25D-7D7F-46F2-BD5F-BA58718345BE}">
  <sheetPr codeName="Sheet4"/>
  <dimension ref="A1:Q87"/>
  <sheetViews>
    <sheetView zoomScale="75" zoomScaleNormal="75" workbookViewId="0">
      <selection activeCell="Y9" sqref="Y9"/>
    </sheetView>
  </sheetViews>
  <sheetFormatPr defaultRowHeight="15" x14ac:dyDescent="0.25"/>
  <cols>
    <col min="1" max="1" width="17.7109375" style="3" customWidth="1"/>
    <col min="2" max="5" width="22.140625" style="3" customWidth="1"/>
    <col min="7" max="7" width="31.5703125" customWidth="1"/>
    <col min="8" max="8" width="14.5703125" bestFit="1" customWidth="1"/>
    <col min="25" max="25" width="9.5703125" customWidth="1"/>
    <col min="26" max="26" width="13.85546875" bestFit="1" customWidth="1"/>
  </cols>
  <sheetData>
    <row r="1" spans="1:8" ht="42.75" customHeight="1" x14ac:dyDescent="0.25">
      <c r="A1" s="5" t="s">
        <v>10</v>
      </c>
      <c r="B1" s="5" t="s">
        <v>36</v>
      </c>
      <c r="C1" s="5" t="s">
        <v>37</v>
      </c>
      <c r="D1" s="5" t="s">
        <v>38</v>
      </c>
      <c r="E1" s="5" t="s">
        <v>39</v>
      </c>
      <c r="F1" s="18"/>
      <c r="G1" s="17" t="s">
        <v>41</v>
      </c>
      <c r="H1" s="7">
        <f>Courbe_Référence_Liquide!E1</f>
        <v>46234</v>
      </c>
    </row>
    <row r="2" spans="1:8" x14ac:dyDescent="0.25">
      <c r="A2" s="10">
        <v>1</v>
      </c>
      <c r="B2" s="11">
        <v>2.6412966522249448E-2</v>
      </c>
      <c r="C2" s="11">
        <v>2.699686008161736E-2</v>
      </c>
      <c r="D2" s="11">
        <v>3.1721934607025694E-2</v>
      </c>
      <c r="E2" s="11">
        <v>3.3783314030445377E-2</v>
      </c>
    </row>
    <row r="3" spans="1:8" x14ac:dyDescent="0.25">
      <c r="A3" s="4">
        <v>2</v>
      </c>
      <c r="B3" s="1">
        <v>2.93101826872606E-2</v>
      </c>
      <c r="C3" s="8">
        <v>2.9982740193080115E-2</v>
      </c>
      <c r="D3" s="1">
        <v>3.5253957835130079E-2</v>
      </c>
      <c r="E3" s="12">
        <v>3.6871610188069281E-2</v>
      </c>
    </row>
    <row r="4" spans="1:8" x14ac:dyDescent="0.25">
      <c r="A4" s="4">
        <v>3</v>
      </c>
      <c r="B4" s="1">
        <v>3.1144514390962552E-2</v>
      </c>
      <c r="C4" s="8">
        <v>3.1663409952346067E-2</v>
      </c>
      <c r="D4" s="1">
        <v>3.7117477123097764E-2</v>
      </c>
      <c r="E4" s="12">
        <v>3.8663095991325447E-2</v>
      </c>
    </row>
    <row r="5" spans="1:8" x14ac:dyDescent="0.25">
      <c r="A5" s="4">
        <v>4</v>
      </c>
      <c r="B5" s="1">
        <v>3.2428877637364018E-2</v>
      </c>
      <c r="C5" s="8">
        <v>3.3310149722731719E-2</v>
      </c>
      <c r="D5" s="1">
        <v>3.8909381613093874E-2</v>
      </c>
      <c r="E5" s="12">
        <v>4.0517131188901212E-2</v>
      </c>
    </row>
    <row r="6" spans="1:8" x14ac:dyDescent="0.25">
      <c r="A6" s="4">
        <v>5</v>
      </c>
      <c r="B6" s="1">
        <v>3.3424434017020221E-2</v>
      </c>
      <c r="C6" s="8">
        <v>3.4901491721757383E-2</v>
      </c>
      <c r="D6" s="1">
        <v>4.0576612994981609E-2</v>
      </c>
      <c r="E6" s="12">
        <v>4.2341594218275436E-2</v>
      </c>
    </row>
    <row r="7" spans="1:8" x14ac:dyDescent="0.25">
      <c r="A7" s="4">
        <v>6</v>
      </c>
      <c r="B7" s="1">
        <v>3.4249044785606753E-2</v>
      </c>
      <c r="C7" s="8">
        <v>3.6421788837029734E-2</v>
      </c>
      <c r="D7" s="1">
        <v>4.209623658618078E-2</v>
      </c>
      <c r="E7" s="12">
        <v>4.4078627209650278E-2</v>
      </c>
    </row>
    <row r="8" spans="1:8" x14ac:dyDescent="0.25">
      <c r="A8" s="4">
        <v>7</v>
      </c>
      <c r="B8" s="1">
        <v>3.4959261929201846E-2</v>
      </c>
      <c r="C8" s="8">
        <v>3.7860050040059656E-2</v>
      </c>
      <c r="D8" s="1">
        <v>4.3462933198106235E-2</v>
      </c>
      <c r="E8" s="12">
        <v>4.5694339893470826E-2</v>
      </c>
    </row>
    <row r="9" spans="1:8" x14ac:dyDescent="0.25">
      <c r="A9" s="4">
        <v>8</v>
      </c>
      <c r="B9" s="1">
        <v>3.5585149817645156E-2</v>
      </c>
      <c r="C9" s="8">
        <v>3.9208992234347928E-2</v>
      </c>
      <c r="D9" s="1">
        <v>4.4681227281726521E-2</v>
      </c>
      <c r="E9" s="12">
        <v>4.7171381367699938E-2</v>
      </c>
    </row>
    <row r="10" spans="1:8" x14ac:dyDescent="0.25">
      <c r="A10" s="4">
        <v>9</v>
      </c>
      <c r="B10" s="1">
        <v>3.6144401191390285E-2</v>
      </c>
      <c r="C10" s="8">
        <v>4.0464268367060185E-2</v>
      </c>
      <c r="D10" s="1">
        <v>4.5760728279722551E-2</v>
      </c>
      <c r="E10" s="12">
        <v>4.8503599694211808E-2</v>
      </c>
    </row>
    <row r="11" spans="1:8" x14ac:dyDescent="0.25">
      <c r="A11" s="4">
        <v>10</v>
      </c>
      <c r="B11" s="1">
        <v>3.6648388792165809E-2</v>
      </c>
      <c r="C11" s="8">
        <v>4.1623839428850617E-2</v>
      </c>
      <c r="D11" s="1">
        <v>4.6713277351352778E-2</v>
      </c>
      <c r="E11" s="12">
        <v>4.9692224538355534E-2</v>
      </c>
    </row>
    <row r="12" spans="1:8" x14ac:dyDescent="0.25">
      <c r="A12" s="4">
        <v>11</v>
      </c>
      <c r="B12" s="1">
        <v>3.7104980787737496E-2</v>
      </c>
      <c r="C12" s="8">
        <v>4.2687464111097029E-2</v>
      </c>
      <c r="D12" s="1">
        <v>4.755128824956234E-2</v>
      </c>
      <c r="E12" s="12">
        <v>5.0743160494690631E-2</v>
      </c>
    </row>
    <row r="13" spans="1:8" x14ac:dyDescent="0.25">
      <c r="A13" s="4">
        <v>12</v>
      </c>
      <c r="B13" s="1">
        <v>3.7519960330265389E-2</v>
      </c>
      <c r="C13" s="8">
        <v>4.3656284777913168E-2</v>
      </c>
      <c r="D13" s="1">
        <v>4.8286827525624965E-2</v>
      </c>
      <c r="E13" s="12">
        <v>5.1665088572799167E-2</v>
      </c>
    </row>
    <row r="14" spans="1:8" x14ac:dyDescent="0.25">
      <c r="A14" s="4">
        <v>13</v>
      </c>
      <c r="B14" s="1">
        <v>3.7897793537209568E-2</v>
      </c>
      <c r="C14" s="8">
        <v>4.4532492329257156E-2</v>
      </c>
      <c r="D14" s="1">
        <v>4.8931144933731296E-2</v>
      </c>
      <c r="E14" s="12">
        <v>5.2468153425290209E-2</v>
      </c>
    </row>
    <row r="15" spans="1:8" x14ac:dyDescent="0.25">
      <c r="A15" s="4">
        <v>14</v>
      </c>
      <c r="B15" s="1">
        <v>3.8242070469622913E-2</v>
      </c>
      <c r="C15" s="8">
        <v>4.5319055694101884E-2</v>
      </c>
      <c r="D15" s="1">
        <v>4.9494471718924737E-2</v>
      </c>
      <c r="E15" s="12">
        <v>5.316307279343957E-2</v>
      </c>
    </row>
    <row r="16" spans="1:8" x14ac:dyDescent="0.25">
      <c r="A16" s="4">
        <v>15</v>
      </c>
      <c r="B16" s="1">
        <v>3.8555771433207431E-2</v>
      </c>
      <c r="C16" s="8">
        <v>4.6019504258732136E-2</v>
      </c>
      <c r="D16" s="1">
        <v>4.9985973031114295E-2</v>
      </c>
      <c r="E16" s="12">
        <v>5.3760549139663327E-2</v>
      </c>
    </row>
    <row r="17" spans="1:5" x14ac:dyDescent="0.25">
      <c r="A17" s="4">
        <v>16</v>
      </c>
      <c r="B17" s="1">
        <v>3.8841434903819749E-2</v>
      </c>
      <c r="C17" s="8">
        <v>4.663775362641176E-2</v>
      </c>
      <c r="D17" s="1">
        <v>5.0413784460198174E-2</v>
      </c>
      <c r="E17" s="12">
        <v>5.4270895620531112E-2</v>
      </c>
    </row>
    <row r="18" spans="1:5" x14ac:dyDescent="0.25">
      <c r="A18" s="4">
        <v>17</v>
      </c>
      <c r="B18" s="1">
        <v>3.9101267500277315E-2</v>
      </c>
      <c r="C18" s="8">
        <v>4.717796681473696E-2</v>
      </c>
      <c r="D18" s="1">
        <v>5.0785090402776234E-2</v>
      </c>
      <c r="E18" s="12">
        <v>5.4703812371546201E-2</v>
      </c>
    </row>
    <row r="19" spans="1:5" x14ac:dyDescent="0.25">
      <c r="A19" s="4">
        <v>18</v>
      </c>
      <c r="B19" s="1">
        <v>3.9337218470536062E-2</v>
      </c>
      <c r="C19" s="8">
        <v>4.7644444399149277E-2</v>
      </c>
      <c r="D19" s="1">
        <v>5.1106219364660088E-2</v>
      </c>
      <c r="E19" s="12">
        <v>5.5068266676715272E-2</v>
      </c>
    </row>
    <row r="20" spans="1:5" x14ac:dyDescent="0.25">
      <c r="A20" s="4">
        <v>19</v>
      </c>
      <c r="B20" s="1">
        <v>3.9551031702720119E-2</v>
      </c>
      <c r="C20" s="8">
        <v>4.8041538263140504E-2</v>
      </c>
      <c r="D20" s="1">
        <v>5.1382742090640976E-2</v>
      </c>
      <c r="E20" s="12">
        <v>5.5372443572322627E-2</v>
      </c>
    </row>
    <row r="21" spans="1:5" x14ac:dyDescent="0.25">
      <c r="A21" s="4">
        <v>20</v>
      </c>
      <c r="B21" s="1">
        <v>3.9744283071353692E-2</v>
      </c>
      <c r="C21" s="8">
        <v>4.8373584563635497E-2</v>
      </c>
      <c r="D21" s="1">
        <v>5.1619565000363021E-2</v>
      </c>
      <c r="E21" s="12">
        <v>5.5623742968923917E-2</v>
      </c>
    </row>
    <row r="22" spans="1:5" x14ac:dyDescent="0.25">
      <c r="A22" s="4">
        <v>21</v>
      </c>
      <c r="B22" s="1">
        <v>3.9918407956603952E-2</v>
      </c>
      <c r="C22" s="8">
        <v>4.864485230087956E-2</v>
      </c>
      <c r="D22" s="1">
        <v>5.182101534880057E-2</v>
      </c>
      <c r="E22" s="12">
        <v>5.582880635248566E-2</v>
      </c>
    </row>
    <row r="23" spans="1:5" x14ac:dyDescent="0.25">
      <c r="A23" s="4">
        <v>22</v>
      </c>
      <c r="B23" s="1">
        <v>4.0074722017593434E-2</v>
      </c>
      <c r="C23" s="8">
        <v>4.885950452577914E-2</v>
      </c>
      <c r="D23" s="1">
        <v>5.1990916817540977E-2</v>
      </c>
      <c r="E23" s="12">
        <v>5.5993561206034492E-2</v>
      </c>
    </row>
    <row r="24" spans="1:5" x14ac:dyDescent="0.25">
      <c r="A24" s="4">
        <v>23</v>
      </c>
      <c r="B24" s="1">
        <v>4.0214437231349986E-2</v>
      </c>
      <c r="C24" s="8">
        <v>4.9021569748362914E-2</v>
      </c>
      <c r="D24" s="1">
        <v>5.2132655513624782E-2</v>
      </c>
      <c r="E24" s="12">
        <v>5.6123274971515036E-2</v>
      </c>
    </row>
    <row r="25" spans="1:5" x14ac:dyDescent="0.25">
      <c r="A25" s="4">
        <v>24</v>
      </c>
      <c r="B25" s="1">
        <v>4.0338674540427943E-2</v>
      </c>
      <c r="C25" s="8">
        <v>4.9134921548702248E-2</v>
      </c>
      <c r="D25" s="1">
        <v>5.2249237007822913E-2</v>
      </c>
      <c r="E25" s="12">
        <v>5.622261301692455E-2</v>
      </c>
    </row>
    <row r="26" spans="1:5" x14ac:dyDescent="0.25">
      <c r="A26" s="4">
        <v>25</v>
      </c>
      <c r="B26" s="1">
        <v>4.0448474024286751E-2</v>
      </c>
      <c r="C26" s="8">
        <v>4.9203264752555986E-2</v>
      </c>
      <c r="D26" s="1">
        <v>5.2343335335729213E-2</v>
      </c>
      <c r="E26" s="12">
        <v>5.6295696961161656E-2</v>
      </c>
    </row>
    <row r="27" spans="1:5" x14ac:dyDescent="0.25">
      <c r="A27" s="4">
        <v>26</v>
      </c>
      <c r="B27" s="1">
        <v>4.0544803229622284E-2</v>
      </c>
      <c r="C27" s="8">
        <v>4.9230126831563359E-2</v>
      </c>
      <c r="D27" s="1">
        <v>5.2417334969029117E-2</v>
      </c>
      <c r="E27" s="12">
        <v>5.6346161042743814E-2</v>
      </c>
    </row>
    <row r="28" spans="1:5" x14ac:dyDescent="0.25">
      <c r="A28" s="4">
        <v>27</v>
      </c>
      <c r="B28" s="1">
        <v>4.0628564108197152E-2</v>
      </c>
      <c r="C28" s="8">
        <v>4.9218853433030008E-2</v>
      </c>
      <c r="D28" s="1">
        <v>5.2473366736034643E-2</v>
      </c>
      <c r="E28" s="12">
        <v>5.6377205149912291E-2</v>
      </c>
    </row>
    <row r="29" spans="1:5" x14ac:dyDescent="0.25">
      <c r="A29" s="4">
        <v>28</v>
      </c>
      <c r="B29" s="1">
        <v>4.0700598883993688E-2</v>
      </c>
      <c r="C29" s="8">
        <v>4.9172607146346747E-2</v>
      </c>
      <c r="D29" s="1">
        <v>5.2513338587110603E-2</v>
      </c>
      <c r="E29" s="12">
        <v>5.6391643770374422E-2</v>
      </c>
    </row>
    <row r="30" spans="1:5" x14ac:dyDescent="0.25">
      <c r="A30" s="4">
        <v>29</v>
      </c>
      <c r="B30" s="1">
        <v>4.0761695084070793E-2</v>
      </c>
      <c r="C30" s="8">
        <v>4.9094368779356801E-2</v>
      </c>
      <c r="D30" s="1">
        <v>5.2538961995154843E-2</v>
      </c>
      <c r="E30" s="12">
        <v>5.6391950551135661E-2</v>
      </c>
    </row>
    <row r="31" spans="1:5" x14ac:dyDescent="0.25">
      <c r="A31" s="6">
        <v>30</v>
      </c>
      <c r="B31" s="2">
        <v>4.081258990623482E-2</v>
      </c>
      <c r="C31" s="13">
        <v>4.8986940554756719E-2</v>
      </c>
      <c r="D31" s="2">
        <v>5.2551774672377149E-2</v>
      </c>
      <c r="E31" s="14">
        <v>5.6380298442676446E-2</v>
      </c>
    </row>
    <row r="32" spans="1:5" x14ac:dyDescent="0.25">
      <c r="A32" s="9"/>
      <c r="B32" s="8"/>
      <c r="C32" s="8"/>
      <c r="D32" s="8"/>
      <c r="E32" s="8"/>
    </row>
    <row r="33" spans="1:17" x14ac:dyDescent="0.25">
      <c r="A33" s="18" t="s">
        <v>43</v>
      </c>
      <c r="B33"/>
      <c r="C33" s="8"/>
      <c r="D33" s="8"/>
      <c r="E33" s="8"/>
    </row>
    <row r="34" spans="1:17" ht="15" customHeight="1" x14ac:dyDescent="0.25">
      <c r="A34" s="91" t="s">
        <v>44</v>
      </c>
      <c r="B34"/>
      <c r="C34" s="8"/>
      <c r="D34" s="8"/>
      <c r="E34" s="8"/>
      <c r="G34" s="103" t="s">
        <v>6</v>
      </c>
      <c r="H34" s="103"/>
      <c r="I34" s="103"/>
      <c r="J34" s="103"/>
      <c r="K34" s="103"/>
      <c r="L34" s="103"/>
      <c r="M34" s="103"/>
      <c r="N34" s="103"/>
      <c r="O34" s="103"/>
      <c r="P34" s="103"/>
      <c r="Q34" s="103"/>
    </row>
    <row r="35" spans="1:17" x14ac:dyDescent="0.25">
      <c r="A35" s="91"/>
      <c r="B35" s="8"/>
      <c r="C35" s="8"/>
      <c r="D35" s="8"/>
      <c r="E35" s="8"/>
      <c r="G35" s="103"/>
      <c r="H35" s="103"/>
      <c r="I35" s="103"/>
      <c r="J35" s="103"/>
      <c r="K35" s="103"/>
      <c r="L35" s="103"/>
      <c r="M35" s="103"/>
      <c r="N35" s="103"/>
      <c r="O35" s="103"/>
      <c r="P35" s="103"/>
      <c r="Q35" s="103"/>
    </row>
    <row r="36" spans="1:17" ht="43.5" customHeight="1" x14ac:dyDescent="0.25">
      <c r="A36" s="5" t="s">
        <v>10</v>
      </c>
      <c r="B36" s="5" t="s">
        <v>36</v>
      </c>
      <c r="C36" s="8"/>
      <c r="D36" s="8"/>
      <c r="E36" s="8"/>
      <c r="G36" s="103"/>
      <c r="H36" s="103"/>
      <c r="I36" s="103"/>
      <c r="J36" s="103"/>
      <c r="K36" s="103"/>
      <c r="L36" s="103"/>
      <c r="M36" s="103"/>
      <c r="N36" s="103"/>
      <c r="O36" s="103"/>
      <c r="P36" s="103"/>
      <c r="Q36" s="103"/>
    </row>
    <row r="37" spans="1:17" x14ac:dyDescent="0.25">
      <c r="A37" s="92">
        <v>0.5</v>
      </c>
      <c r="B37" s="93">
        <v>2.3900000000000001E-2</v>
      </c>
      <c r="C37" s="8"/>
      <c r="D37" s="8"/>
      <c r="E37" s="8"/>
      <c r="G37" s="103"/>
      <c r="H37" s="103"/>
      <c r="I37" s="103"/>
      <c r="J37" s="103"/>
      <c r="K37" s="103"/>
      <c r="L37" s="103"/>
      <c r="M37" s="103"/>
      <c r="N37" s="103"/>
      <c r="O37" s="103"/>
      <c r="P37" s="103"/>
      <c r="Q37" s="103"/>
    </row>
    <row r="38" spans="1:17" ht="15" customHeight="1" x14ac:dyDescent="0.25">
      <c r="A38" s="9"/>
      <c r="B38" s="8"/>
      <c r="C38" s="8"/>
      <c r="D38" s="8"/>
      <c r="E38" s="8"/>
      <c r="G38" s="103" t="s">
        <v>7</v>
      </c>
      <c r="H38" s="103"/>
      <c r="I38" s="103"/>
      <c r="J38" s="103"/>
      <c r="K38" s="103"/>
      <c r="L38" s="103"/>
      <c r="M38" s="103"/>
      <c r="N38" s="103"/>
      <c r="O38" s="103"/>
      <c r="P38" s="103"/>
      <c r="Q38" s="103"/>
    </row>
    <row r="39" spans="1:17" x14ac:dyDescent="0.25">
      <c r="A39" s="9"/>
      <c r="B39" s="8"/>
      <c r="C39" s="8"/>
      <c r="D39" s="8"/>
      <c r="E39" s="8"/>
      <c r="G39" s="103"/>
      <c r="H39" s="103"/>
      <c r="I39" s="103"/>
      <c r="J39" s="103"/>
      <c r="K39" s="103"/>
      <c r="L39" s="103"/>
      <c r="M39" s="103"/>
      <c r="N39" s="103"/>
      <c r="O39" s="103"/>
      <c r="P39" s="103"/>
      <c r="Q39" s="103"/>
    </row>
    <row r="40" spans="1:17" x14ac:dyDescent="0.25">
      <c r="A40" s="9"/>
      <c r="B40" s="8"/>
      <c r="C40" s="8"/>
      <c r="D40" s="8"/>
      <c r="E40" s="8"/>
      <c r="G40" s="103"/>
      <c r="H40" s="103"/>
      <c r="I40" s="103"/>
      <c r="J40" s="103"/>
      <c r="K40" s="103"/>
      <c r="L40" s="103"/>
      <c r="M40" s="103"/>
      <c r="N40" s="103"/>
      <c r="O40" s="103"/>
      <c r="P40" s="103"/>
      <c r="Q40" s="103"/>
    </row>
    <row r="41" spans="1:17" ht="15" customHeight="1" x14ac:dyDescent="0.25">
      <c r="A41" s="9"/>
      <c r="B41" s="8"/>
      <c r="C41" s="8"/>
      <c r="D41" s="8"/>
      <c r="E41" s="8"/>
      <c r="G41" s="102" t="s">
        <v>8</v>
      </c>
      <c r="H41" s="102"/>
      <c r="I41" s="102"/>
      <c r="J41" s="102"/>
      <c r="K41" s="102"/>
      <c r="L41" s="102"/>
      <c r="M41" s="102"/>
      <c r="N41" s="102"/>
      <c r="O41" s="102"/>
      <c r="P41" s="102"/>
      <c r="Q41" s="102"/>
    </row>
    <row r="42" spans="1:17" x14ac:dyDescent="0.25">
      <c r="A42" s="9"/>
      <c r="B42" s="8"/>
      <c r="C42" s="8"/>
      <c r="D42" s="8"/>
      <c r="E42" s="8"/>
      <c r="G42" s="102"/>
      <c r="H42" s="102"/>
      <c r="I42" s="102"/>
      <c r="J42" s="102"/>
      <c r="K42" s="102"/>
      <c r="L42" s="102"/>
      <c r="M42" s="102"/>
      <c r="N42" s="102"/>
      <c r="O42" s="102"/>
      <c r="P42" s="102"/>
      <c r="Q42" s="102"/>
    </row>
    <row r="43" spans="1:17" x14ac:dyDescent="0.25">
      <c r="A43" s="9"/>
      <c r="B43" s="8"/>
      <c r="C43" s="8"/>
      <c r="D43" s="8"/>
      <c r="E43" s="8"/>
      <c r="G43" s="102"/>
      <c r="H43" s="102"/>
      <c r="I43" s="102"/>
      <c r="J43" s="102"/>
      <c r="K43" s="102"/>
      <c r="L43" s="102"/>
      <c r="M43" s="102"/>
      <c r="N43" s="102"/>
      <c r="O43" s="102"/>
      <c r="P43" s="102"/>
      <c r="Q43" s="102"/>
    </row>
    <row r="44" spans="1:17" x14ac:dyDescent="0.25">
      <c r="A44" s="9"/>
      <c r="B44" s="8"/>
      <c r="C44" s="8"/>
      <c r="D44" s="8"/>
      <c r="E44" s="8"/>
      <c r="G44" s="102"/>
      <c r="H44" s="102"/>
      <c r="I44" s="102"/>
      <c r="J44" s="102"/>
      <c r="K44" s="102"/>
      <c r="L44" s="102"/>
      <c r="M44" s="102"/>
      <c r="N44" s="102"/>
      <c r="O44" s="102"/>
      <c r="P44" s="102"/>
      <c r="Q44" s="102"/>
    </row>
    <row r="45" spans="1:17" ht="15" customHeight="1" x14ac:dyDescent="0.25">
      <c r="A45" s="9"/>
      <c r="B45" s="8"/>
      <c r="C45" s="8"/>
      <c r="D45" s="8"/>
      <c r="E45" s="8"/>
      <c r="G45" s="102" t="s">
        <v>33</v>
      </c>
      <c r="H45" s="102"/>
      <c r="I45" s="102"/>
      <c r="J45" s="102"/>
      <c r="K45" s="102"/>
      <c r="L45" s="102"/>
      <c r="M45" s="102"/>
      <c r="N45" s="102"/>
      <c r="O45" s="102"/>
      <c r="P45" s="102"/>
      <c r="Q45" s="102"/>
    </row>
    <row r="46" spans="1:17" x14ac:dyDescent="0.25">
      <c r="A46" s="9"/>
      <c r="B46" s="8"/>
      <c r="C46" s="8"/>
      <c r="D46" s="8"/>
      <c r="E46" s="8"/>
      <c r="G46" s="102"/>
      <c r="H46" s="102"/>
      <c r="I46" s="102"/>
      <c r="J46" s="102"/>
      <c r="K46" s="102"/>
      <c r="L46" s="102"/>
      <c r="M46" s="102"/>
      <c r="N46" s="102"/>
      <c r="O46" s="102"/>
      <c r="P46" s="102"/>
      <c r="Q46" s="102"/>
    </row>
    <row r="47" spans="1:17" x14ac:dyDescent="0.25">
      <c r="A47" s="9"/>
      <c r="B47" s="8"/>
      <c r="C47" s="8"/>
      <c r="D47" s="8"/>
      <c r="E47" s="8"/>
      <c r="G47" s="102"/>
      <c r="H47" s="102"/>
      <c r="I47" s="102"/>
      <c r="J47" s="102"/>
      <c r="K47" s="102"/>
      <c r="L47" s="102"/>
      <c r="M47" s="102"/>
      <c r="N47" s="102"/>
      <c r="O47" s="102"/>
      <c r="P47" s="102"/>
      <c r="Q47" s="102"/>
    </row>
    <row r="48" spans="1:17" x14ac:dyDescent="0.25">
      <c r="A48" s="9"/>
      <c r="B48" s="8"/>
      <c r="C48" s="8"/>
      <c r="D48" s="8"/>
      <c r="E48" s="8"/>
      <c r="G48" s="102"/>
      <c r="H48" s="102"/>
      <c r="I48" s="102"/>
      <c r="J48" s="102"/>
      <c r="K48" s="102"/>
      <c r="L48" s="102"/>
      <c r="M48" s="102"/>
      <c r="N48" s="102"/>
      <c r="O48" s="102"/>
      <c r="P48" s="102"/>
      <c r="Q48" s="102"/>
    </row>
    <row r="49" spans="1:17" x14ac:dyDescent="0.25">
      <c r="A49" s="9"/>
      <c r="B49" s="8"/>
      <c r="C49" s="8"/>
      <c r="D49" s="8"/>
      <c r="E49" s="8"/>
      <c r="G49" s="102"/>
      <c r="H49" s="102"/>
      <c r="I49" s="102"/>
      <c r="J49" s="102"/>
      <c r="K49" s="102"/>
      <c r="L49" s="102"/>
      <c r="M49" s="102"/>
      <c r="N49" s="102"/>
      <c r="O49" s="102"/>
      <c r="P49" s="102"/>
      <c r="Q49" s="102"/>
    </row>
    <row r="50" spans="1:17" x14ac:dyDescent="0.25">
      <c r="A50" s="9"/>
      <c r="B50" s="8"/>
      <c r="C50" s="8"/>
      <c r="D50" s="8"/>
      <c r="E50" s="8"/>
      <c r="G50" s="102"/>
      <c r="H50" s="102"/>
      <c r="I50" s="102"/>
      <c r="J50" s="102"/>
      <c r="K50" s="102"/>
      <c r="L50" s="102"/>
      <c r="M50" s="102"/>
      <c r="N50" s="102"/>
      <c r="O50" s="102"/>
      <c r="P50" s="102"/>
      <c r="Q50" s="102"/>
    </row>
    <row r="51" spans="1:17" x14ac:dyDescent="0.25">
      <c r="A51" s="9"/>
      <c r="B51" s="8"/>
      <c r="C51" s="8"/>
      <c r="D51" s="8"/>
      <c r="E51" s="8"/>
    </row>
    <row r="52" spans="1:17" x14ac:dyDescent="0.25">
      <c r="A52" s="9"/>
      <c r="B52" s="8"/>
      <c r="C52" s="8"/>
      <c r="D52" s="8"/>
      <c r="E52" s="8"/>
    </row>
    <row r="53" spans="1:17" x14ac:dyDescent="0.25">
      <c r="A53" s="9"/>
      <c r="B53" s="8"/>
      <c r="C53" s="8"/>
      <c r="D53" s="8"/>
      <c r="E53" s="8"/>
    </row>
    <row r="54" spans="1:17" x14ac:dyDescent="0.25">
      <c r="A54" s="9"/>
      <c r="B54" s="8"/>
      <c r="C54" s="8"/>
      <c r="D54" s="8"/>
      <c r="E54" s="8"/>
    </row>
    <row r="55" spans="1:17" x14ac:dyDescent="0.25">
      <c r="A55" s="9"/>
      <c r="B55" s="8"/>
      <c r="C55" s="8"/>
      <c r="D55" s="8"/>
      <c r="E55" s="8"/>
    </row>
    <row r="56" spans="1:17" x14ac:dyDescent="0.25">
      <c r="A56" s="9"/>
      <c r="B56" s="8"/>
      <c r="C56" s="8"/>
      <c r="D56" s="8"/>
      <c r="E56" s="8"/>
    </row>
    <row r="57" spans="1:17" x14ac:dyDescent="0.25">
      <c r="A57" s="9"/>
      <c r="B57" s="8"/>
      <c r="C57" s="8"/>
      <c r="D57" s="8"/>
      <c r="E57" s="8"/>
    </row>
    <row r="58" spans="1:17" x14ac:dyDescent="0.25">
      <c r="A58" s="9"/>
      <c r="B58" s="8"/>
      <c r="C58" s="8"/>
      <c r="D58" s="8"/>
      <c r="E58" s="8"/>
    </row>
    <row r="59" spans="1:17" x14ac:dyDescent="0.25">
      <c r="A59" s="9"/>
      <c r="B59" s="8"/>
      <c r="C59" s="8"/>
      <c r="D59" s="8"/>
      <c r="E59" s="8"/>
    </row>
    <row r="60" spans="1:17" x14ac:dyDescent="0.25">
      <c r="A60" s="9"/>
      <c r="B60" s="8"/>
      <c r="C60" s="8"/>
      <c r="D60" s="8"/>
      <c r="E60" s="8"/>
    </row>
    <row r="61" spans="1:17" x14ac:dyDescent="0.25">
      <c r="A61" s="9"/>
      <c r="B61" s="8"/>
      <c r="C61" s="8"/>
      <c r="D61" s="8"/>
      <c r="E61" s="8"/>
    </row>
    <row r="62" spans="1:17" x14ac:dyDescent="0.25">
      <c r="A62" s="9"/>
      <c r="B62" s="8"/>
      <c r="C62" s="8"/>
      <c r="D62" s="8"/>
      <c r="E62" s="8"/>
    </row>
    <row r="63" spans="1:17" x14ac:dyDescent="0.25">
      <c r="A63" s="9"/>
      <c r="B63" s="8"/>
      <c r="C63" s="8"/>
      <c r="D63" s="8"/>
      <c r="E63" s="8"/>
    </row>
    <row r="64" spans="1:17" x14ac:dyDescent="0.25">
      <c r="A64" s="9"/>
      <c r="B64" s="8"/>
      <c r="C64" s="8"/>
      <c r="D64" s="8"/>
      <c r="E64" s="8"/>
    </row>
    <row r="65" spans="1:5" x14ac:dyDescent="0.25">
      <c r="A65" s="9"/>
      <c r="B65" s="8"/>
      <c r="C65" s="8"/>
      <c r="D65" s="8"/>
      <c r="E65" s="8"/>
    </row>
    <row r="66" spans="1:5" x14ac:dyDescent="0.25">
      <c r="A66" s="9"/>
      <c r="B66" s="8"/>
      <c r="C66" s="8"/>
      <c r="D66" s="8"/>
      <c r="E66" s="8"/>
    </row>
    <row r="67" spans="1:5" x14ac:dyDescent="0.25">
      <c r="A67" s="9"/>
      <c r="B67" s="8"/>
      <c r="C67" s="8"/>
      <c r="D67" s="8"/>
      <c r="E67" s="8"/>
    </row>
    <row r="68" spans="1:5" x14ac:dyDescent="0.25">
      <c r="A68" s="9"/>
      <c r="B68" s="8"/>
      <c r="C68" s="8"/>
      <c r="D68" s="8"/>
      <c r="E68" s="8"/>
    </row>
    <row r="69" spans="1:5" x14ac:dyDescent="0.25">
      <c r="A69" s="9"/>
      <c r="B69" s="8"/>
      <c r="C69" s="8"/>
      <c r="D69" s="8"/>
      <c r="E69" s="8"/>
    </row>
    <row r="70" spans="1:5" x14ac:dyDescent="0.25">
      <c r="A70" s="9"/>
      <c r="B70" s="8"/>
      <c r="C70" s="8"/>
      <c r="D70" s="8"/>
      <c r="E70" s="8"/>
    </row>
    <row r="71" spans="1:5" x14ac:dyDescent="0.25">
      <c r="A71" s="9"/>
      <c r="B71" s="8"/>
      <c r="C71" s="8"/>
      <c r="D71" s="8"/>
      <c r="E71" s="8"/>
    </row>
    <row r="72" spans="1:5" x14ac:dyDescent="0.25">
      <c r="A72" s="9"/>
      <c r="B72" s="8"/>
      <c r="C72" s="8"/>
      <c r="D72" s="8"/>
      <c r="E72" s="8"/>
    </row>
    <row r="73" spans="1:5" x14ac:dyDescent="0.25">
      <c r="A73" s="9"/>
      <c r="B73" s="8"/>
      <c r="C73" s="8"/>
      <c r="D73" s="8"/>
      <c r="E73" s="8"/>
    </row>
    <row r="74" spans="1:5" x14ac:dyDescent="0.25">
      <c r="A74" s="9"/>
      <c r="B74" s="8"/>
      <c r="C74" s="8"/>
      <c r="D74" s="8"/>
      <c r="E74" s="8"/>
    </row>
    <row r="75" spans="1:5" x14ac:dyDescent="0.25">
      <c r="A75" s="9"/>
      <c r="B75" s="8"/>
      <c r="C75" s="8"/>
      <c r="D75" s="8"/>
      <c r="E75" s="8"/>
    </row>
    <row r="76" spans="1:5" x14ac:dyDescent="0.25">
      <c r="A76" s="9"/>
      <c r="B76" s="8"/>
      <c r="C76" s="8"/>
      <c r="D76" s="8"/>
      <c r="E76" s="8"/>
    </row>
    <row r="77" spans="1:5" x14ac:dyDescent="0.25">
      <c r="A77" s="9"/>
      <c r="B77" s="8"/>
      <c r="C77" s="8"/>
      <c r="D77" s="8"/>
      <c r="E77" s="8"/>
    </row>
    <row r="78" spans="1:5" x14ac:dyDescent="0.25">
      <c r="A78" s="9"/>
      <c r="B78" s="8"/>
      <c r="C78" s="8"/>
      <c r="D78" s="8"/>
      <c r="E78" s="8"/>
    </row>
    <row r="79" spans="1:5" x14ac:dyDescent="0.25">
      <c r="A79" s="9"/>
      <c r="B79" s="8"/>
      <c r="C79" s="8"/>
      <c r="D79" s="8"/>
      <c r="E79" s="8"/>
    </row>
    <row r="80" spans="1:5" x14ac:dyDescent="0.25">
      <c r="A80" s="9"/>
      <c r="B80" s="8"/>
      <c r="C80" s="8"/>
      <c r="D80" s="8"/>
      <c r="E80" s="8"/>
    </row>
    <row r="81" spans="1:5" x14ac:dyDescent="0.25">
      <c r="A81" s="9"/>
      <c r="B81" s="8"/>
      <c r="C81" s="8"/>
      <c r="D81" s="8"/>
      <c r="E81" s="8"/>
    </row>
    <row r="82" spans="1:5" x14ac:dyDescent="0.25">
      <c r="A82" s="9"/>
      <c r="B82" s="8"/>
      <c r="C82" s="8"/>
      <c r="D82" s="8"/>
      <c r="E82" s="8"/>
    </row>
    <row r="83" spans="1:5" x14ac:dyDescent="0.25">
      <c r="A83" s="9"/>
      <c r="B83" s="8"/>
      <c r="C83" s="8"/>
      <c r="D83" s="8"/>
      <c r="E83" s="8"/>
    </row>
    <row r="84" spans="1:5" x14ac:dyDescent="0.25">
      <c r="A84" s="9"/>
      <c r="B84" s="8"/>
      <c r="C84" s="8"/>
      <c r="D84" s="8"/>
      <c r="E84" s="8"/>
    </row>
    <row r="85" spans="1:5" x14ac:dyDescent="0.25">
      <c r="A85" s="9"/>
      <c r="B85" s="8"/>
      <c r="C85" s="8"/>
      <c r="D85" s="8"/>
      <c r="E85" s="8"/>
    </row>
    <row r="86" spans="1:5" x14ac:dyDescent="0.25">
      <c r="A86" s="9"/>
      <c r="B86" s="8"/>
      <c r="C86" s="8"/>
      <c r="D86" s="8"/>
      <c r="E86" s="8"/>
    </row>
    <row r="87" spans="1:5" x14ac:dyDescent="0.25">
      <c r="A87" s="9"/>
      <c r="B87" s="8"/>
      <c r="C87" s="8"/>
      <c r="D87" s="8"/>
      <c r="E87" s="8"/>
    </row>
  </sheetData>
  <mergeCells count="4">
    <mergeCell ref="G34:Q37"/>
    <mergeCell ref="G38:Q40"/>
    <mergeCell ref="G41:Q44"/>
    <mergeCell ref="G45:Q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B3E0-B810-4694-A2D8-E9616E7B9871}">
  <sheetPr codeName="Sheet5"/>
  <dimension ref="A1:Y104"/>
  <sheetViews>
    <sheetView zoomScaleNormal="100" workbookViewId="0">
      <selection activeCell="B18" sqref="B18"/>
    </sheetView>
  </sheetViews>
  <sheetFormatPr defaultRowHeight="15" x14ac:dyDescent="0.25"/>
  <cols>
    <col min="1" max="1" width="50.7109375" style="3" customWidth="1"/>
    <col min="2" max="2" width="22.140625" style="3" customWidth="1"/>
    <col min="4" max="10" width="11.28515625" customWidth="1"/>
  </cols>
  <sheetData>
    <row r="1" spans="1:23" ht="21" x14ac:dyDescent="0.35">
      <c r="A1" s="69" t="s">
        <v>11</v>
      </c>
    </row>
    <row r="2" spans="1:23" x14ac:dyDescent="0.25">
      <c r="A2" s="17" t="s">
        <v>41</v>
      </c>
      <c r="B2" s="7">
        <f>Courbe_Référence_Liquide!E1</f>
        <v>46234</v>
      </c>
    </row>
    <row r="3" spans="1:23" x14ac:dyDescent="0.25">
      <c r="A3" s="17"/>
      <c r="B3" s="7"/>
      <c r="D3" s="52" t="s">
        <v>20</v>
      </c>
      <c r="E3" s="53"/>
      <c r="F3" s="53"/>
      <c r="G3" s="53"/>
      <c r="H3" s="53"/>
      <c r="I3" s="54"/>
      <c r="J3" s="80"/>
      <c r="L3" s="47" t="s">
        <v>22</v>
      </c>
      <c r="M3" s="48"/>
      <c r="N3" s="48"/>
      <c r="O3" s="48"/>
      <c r="P3" s="49"/>
      <c r="R3" s="50" t="s">
        <v>19</v>
      </c>
      <c r="S3" s="51"/>
      <c r="T3" s="51"/>
      <c r="U3" s="51"/>
      <c r="V3" s="51"/>
      <c r="W3" s="58"/>
    </row>
    <row r="4" spans="1:23" ht="46.5" customHeight="1" x14ac:dyDescent="0.25">
      <c r="A4" s="17" t="s">
        <v>40</v>
      </c>
      <c r="B4"/>
      <c r="D4" s="40" t="s">
        <v>26</v>
      </c>
      <c r="E4" s="79" t="s">
        <v>21</v>
      </c>
      <c r="F4" s="41" t="s">
        <v>23</v>
      </c>
      <c r="G4" s="41" t="s">
        <v>24</v>
      </c>
      <c r="H4" s="41" t="s">
        <v>25</v>
      </c>
      <c r="I4" s="84" t="s">
        <v>28</v>
      </c>
      <c r="J4" s="81" t="s">
        <v>35</v>
      </c>
      <c r="L4" s="40" t="s">
        <v>26</v>
      </c>
      <c r="M4" s="41" t="s">
        <v>27</v>
      </c>
      <c r="N4" s="41" t="s">
        <v>29</v>
      </c>
      <c r="O4" s="41" t="s">
        <v>30</v>
      </c>
      <c r="P4" s="45" t="s">
        <v>28</v>
      </c>
      <c r="Q4" s="30"/>
      <c r="R4" s="40" t="s">
        <v>26</v>
      </c>
      <c r="S4" s="41" t="s">
        <v>27</v>
      </c>
      <c r="T4" s="41" t="s">
        <v>29</v>
      </c>
      <c r="U4" s="41" t="s">
        <v>30</v>
      </c>
      <c r="V4" s="67" t="s">
        <v>28</v>
      </c>
      <c r="W4" s="66" t="s">
        <v>23</v>
      </c>
    </row>
    <row r="5" spans="1:23" x14ac:dyDescent="0.25">
      <c r="A5" s="73" t="s">
        <v>12</v>
      </c>
      <c r="B5" s="24">
        <v>30</v>
      </c>
      <c r="D5" s="37">
        <v>1</v>
      </c>
      <c r="E5" s="62">
        <f>P5</f>
        <v>2.6412966522249448E-2</v>
      </c>
      <c r="F5" s="63">
        <f>W5*$B$8</f>
        <v>5.2550420343112046E-4</v>
      </c>
      <c r="G5" s="63">
        <v>0</v>
      </c>
      <c r="H5" s="63">
        <f>F5+G5</f>
        <v>5.2550420343112046E-4</v>
      </c>
      <c r="I5" s="85">
        <f>E5+H5</f>
        <v>2.693847072568057E-2</v>
      </c>
      <c r="J5" s="82">
        <f>I5</f>
        <v>2.693847072568057E-2</v>
      </c>
      <c r="L5" s="37">
        <v>1</v>
      </c>
      <c r="M5" s="31">
        <f t="shared" ref="M5:M34" si="0">VLOOKUP(L5,market_curves,2,FALSE)</f>
        <v>2.6412966522249448E-2</v>
      </c>
      <c r="N5" s="46">
        <f>1/(1+P5)^L5</f>
        <v>0.97426672559316607</v>
      </c>
      <c r="O5" s="32"/>
      <c r="P5" s="42">
        <f>M5</f>
        <v>2.6412966522249448E-2</v>
      </c>
      <c r="R5" s="37">
        <v>1</v>
      </c>
      <c r="S5" s="31">
        <f t="shared" ref="S5:S34" si="1">VLOOKUP(R5,market_curves,3,FALSE)</f>
        <v>2.699686008161736E-2</v>
      </c>
      <c r="T5" s="46">
        <f>1/(1+V5)^R5</f>
        <v>0.97371281146909072</v>
      </c>
      <c r="U5" s="46"/>
      <c r="V5" s="55">
        <f>S5</f>
        <v>2.699686008161736E-2</v>
      </c>
      <c r="W5" s="59">
        <f>V5-P5</f>
        <v>5.8389355936791162E-4</v>
      </c>
    </row>
    <row r="6" spans="1:23" x14ac:dyDescent="0.25">
      <c r="A6" s="74" t="s">
        <v>13</v>
      </c>
      <c r="B6" s="25">
        <v>3.6499999999999998E-2</v>
      </c>
      <c r="D6" s="38">
        <v>2</v>
      </c>
      <c r="E6" s="62">
        <f t="shared" ref="E6:E34" si="2">P6</f>
        <v>2.935276414426391E-2</v>
      </c>
      <c r="F6" s="63">
        <f t="shared" ref="F6:F34" si="3">W6*$B$8</f>
        <v>6.0738440372942737E-4</v>
      </c>
      <c r="G6" s="63">
        <v>0</v>
      </c>
      <c r="H6" s="63">
        <f t="shared" ref="H6:H34" si="4">F6+G6</f>
        <v>6.0738440372942737E-4</v>
      </c>
      <c r="I6" s="85">
        <f t="shared" ref="I6:I69" si="5">E6+H6</f>
        <v>2.9960148547993337E-2</v>
      </c>
      <c r="J6" s="82">
        <f t="shared" ref="J6:J69" si="6">((1+I6)^D6)/((1+I5)^D5)-1</f>
        <v>3.2990717396518932E-2</v>
      </c>
      <c r="L6" s="38">
        <v>2</v>
      </c>
      <c r="M6" s="33">
        <f t="shared" si="0"/>
        <v>2.93101826872606E-2</v>
      </c>
      <c r="N6" s="34">
        <f>1/(1+P6)^L6</f>
        <v>0.94378165165971428</v>
      </c>
      <c r="O6" s="34">
        <f>M6*SUM($N$5:N5)</f>
        <v>2.855593571325489E-2</v>
      </c>
      <c r="P6" s="43">
        <f>((1+M6)/(1-O6))^(1/L6)-1</f>
        <v>2.935276414426391E-2</v>
      </c>
      <c r="R6" s="38">
        <v>2</v>
      </c>
      <c r="S6" s="33">
        <f t="shared" si="1"/>
        <v>2.9982740193080115E-2</v>
      </c>
      <c r="T6" s="34">
        <f>1/(1+V6)^R6</f>
        <v>0.94254533000141527</v>
      </c>
      <c r="U6" s="34">
        <f>S6*SUM($T$5:T5)</f>
        <v>2.9194578248951348E-2</v>
      </c>
      <c r="V6" s="56">
        <f>((1+S6)/(1-U6))^(1/R6)-1</f>
        <v>3.0027635703963274E-2</v>
      </c>
      <c r="W6" s="60">
        <f t="shared" ref="W6:W34" si="7">V6-P6</f>
        <v>6.7487155969936374E-4</v>
      </c>
    </row>
    <row r="7" spans="1:23" x14ac:dyDescent="0.25">
      <c r="A7" s="74" t="s">
        <v>14</v>
      </c>
      <c r="B7" s="26">
        <v>70</v>
      </c>
      <c r="D7" s="38">
        <v>3</v>
      </c>
      <c r="E7" s="62">
        <f t="shared" si="2"/>
        <v>3.1232712706455779E-2</v>
      </c>
      <c r="F7" s="63">
        <f t="shared" si="3"/>
        <v>4.6472993329484959E-4</v>
      </c>
      <c r="G7" s="63">
        <v>0</v>
      </c>
      <c r="H7" s="63">
        <f t="shared" si="4"/>
        <v>4.6472993329484959E-4</v>
      </c>
      <c r="I7" s="85">
        <f t="shared" si="5"/>
        <v>3.1697442639750627E-2</v>
      </c>
      <c r="J7" s="82">
        <f t="shared" si="6"/>
        <v>3.5180826953150168E-2</v>
      </c>
      <c r="L7" s="38">
        <v>3</v>
      </c>
      <c r="M7" s="33">
        <f t="shared" si="0"/>
        <v>3.1144514390962552E-2</v>
      </c>
      <c r="N7" s="34">
        <f t="shared" ref="N7:N34" si="8">1/(1+P7)^L7</f>
        <v>0.91186376069453712</v>
      </c>
      <c r="O7" s="34">
        <f>M7*SUM($N$5:N6)</f>
        <v>5.9736685287914697E-2</v>
      </c>
      <c r="P7" s="43">
        <f t="shared" ref="P7:P34" si="9">((1+M7)/(1-O7))^(1/L7)-1</f>
        <v>3.1232712706455779E-2</v>
      </c>
      <c r="R7" s="38">
        <v>3</v>
      </c>
      <c r="S7" s="33">
        <f t="shared" si="1"/>
        <v>3.1663409952346067E-2</v>
      </c>
      <c r="T7" s="34">
        <f t="shared" ref="T7:T34" si="10">1/(1+V7)^R7</f>
        <v>0.9104953455075887</v>
      </c>
      <c r="U7" s="34">
        <f>S7*SUM($T$5:T6)</f>
        <v>6.0675267107901394E-2</v>
      </c>
      <c r="V7" s="56">
        <f t="shared" ref="V7:V34" si="11">((1+S7)/(1-U7))^(1/R7)-1</f>
        <v>3.1749079299005611E-2</v>
      </c>
      <c r="W7" s="60">
        <f t="shared" si="7"/>
        <v>5.1636659254983286E-4</v>
      </c>
    </row>
    <row r="8" spans="1:23" x14ac:dyDescent="0.25">
      <c r="A8" s="74" t="s">
        <v>15</v>
      </c>
      <c r="B8" s="27">
        <v>0.9</v>
      </c>
      <c r="D8" s="38">
        <v>4</v>
      </c>
      <c r="E8" s="62">
        <f t="shared" si="2"/>
        <v>3.2562098409808282E-2</v>
      </c>
      <c r="F8" s="63">
        <f t="shared" si="3"/>
        <v>8.1042053283706392E-4</v>
      </c>
      <c r="G8" s="63">
        <v>0</v>
      </c>
      <c r="H8" s="63">
        <f t="shared" si="4"/>
        <v>8.1042053283706392E-4</v>
      </c>
      <c r="I8" s="85">
        <f t="shared" si="5"/>
        <v>3.3372518942645348E-2</v>
      </c>
      <c r="J8" s="82">
        <f t="shared" si="6"/>
        <v>3.841408356475462E-2</v>
      </c>
      <c r="L8" s="38">
        <v>4</v>
      </c>
      <c r="M8" s="33">
        <f t="shared" si="0"/>
        <v>3.2428877637364018E-2</v>
      </c>
      <c r="N8" s="34">
        <f t="shared" si="8"/>
        <v>0.87970139660605595</v>
      </c>
      <c r="O8" s="34">
        <f>M8*SUM($N$5:N7)</f>
        <v>9.1770874445987999E-2</v>
      </c>
      <c r="P8" s="43">
        <f t="shared" si="9"/>
        <v>3.2562098409808282E-2</v>
      </c>
      <c r="R8" s="38">
        <v>4</v>
      </c>
      <c r="S8" s="33">
        <f t="shared" si="1"/>
        <v>3.3310149722731719E-2</v>
      </c>
      <c r="T8" s="34">
        <f t="shared" si="10"/>
        <v>0.87663942753545021</v>
      </c>
      <c r="U8" s="34">
        <f>S8*SUM($T$5:T7)</f>
        <v>9.4159581880494309E-2</v>
      </c>
      <c r="V8" s="56">
        <f t="shared" si="11"/>
        <v>3.3462565668516131E-2</v>
      </c>
      <c r="W8" s="60">
        <f t="shared" si="7"/>
        <v>9.0046725870784883E-4</v>
      </c>
    </row>
    <row r="9" spans="1:23" x14ac:dyDescent="0.25">
      <c r="A9" s="74" t="s">
        <v>34</v>
      </c>
      <c r="B9" s="25">
        <v>0</v>
      </c>
      <c r="D9" s="38">
        <v>5</v>
      </c>
      <c r="E9" s="62">
        <f t="shared" si="2"/>
        <v>3.3603816331450487E-2</v>
      </c>
      <c r="F9" s="63">
        <f t="shared" si="3"/>
        <v>1.3877302621602362E-3</v>
      </c>
      <c r="G9" s="63">
        <v>0</v>
      </c>
      <c r="H9" s="63">
        <f t="shared" si="4"/>
        <v>1.3877302621602362E-3</v>
      </c>
      <c r="I9" s="85">
        <f t="shared" si="5"/>
        <v>3.4991546593610721E-2</v>
      </c>
      <c r="J9" s="82">
        <f t="shared" si="6"/>
        <v>4.1493062949288007E-2</v>
      </c>
      <c r="L9" s="38">
        <v>5</v>
      </c>
      <c r="M9" s="33">
        <f t="shared" si="0"/>
        <v>3.3424434017020221E-2</v>
      </c>
      <c r="N9" s="34">
        <f t="shared" si="8"/>
        <v>0.84767520328558932</v>
      </c>
      <c r="O9" s="34">
        <f>M9*SUM($N$5:N8)</f>
        <v>0.12399173281432772</v>
      </c>
      <c r="P9" s="43">
        <f t="shared" si="9"/>
        <v>3.3603816331450487E-2</v>
      </c>
      <c r="R9" s="38">
        <v>5</v>
      </c>
      <c r="S9" s="33">
        <f t="shared" si="1"/>
        <v>3.4901491721757383E-2</v>
      </c>
      <c r="T9" s="34">
        <f t="shared" si="10"/>
        <v>0.84138062396937652</v>
      </c>
      <c r="U9" s="34">
        <f>S9*SUM($T$5:T8)</f>
        <v>0.12925393714830943</v>
      </c>
      <c r="V9" s="56">
        <f t="shared" si="11"/>
        <v>3.514573884496186E-2</v>
      </c>
      <c r="W9" s="60">
        <f t="shared" si="7"/>
        <v>1.5419225135113734E-3</v>
      </c>
    </row>
    <row r="10" spans="1:23" x14ac:dyDescent="0.25">
      <c r="A10" s="74" t="s">
        <v>17</v>
      </c>
      <c r="B10" s="25">
        <v>7.0000000000000001E-3</v>
      </c>
      <c r="D10" s="38">
        <v>6</v>
      </c>
      <c r="E10" s="62">
        <f t="shared" si="2"/>
        <v>3.4477098239027892E-2</v>
      </c>
      <c r="F10" s="63">
        <f t="shared" si="3"/>
        <v>2.0745838490427103E-3</v>
      </c>
      <c r="G10" s="63">
        <v>0</v>
      </c>
      <c r="H10" s="63">
        <f t="shared" si="4"/>
        <v>2.0745838490427103E-3</v>
      </c>
      <c r="I10" s="85">
        <f t="shared" si="5"/>
        <v>3.6551682088070601E-2</v>
      </c>
      <c r="J10" s="82">
        <f t="shared" si="6"/>
        <v>4.4387706520408354E-2</v>
      </c>
      <c r="L10" s="38">
        <v>6</v>
      </c>
      <c r="M10" s="33">
        <f t="shared" si="0"/>
        <v>3.4249044785606753E-2</v>
      </c>
      <c r="N10" s="34">
        <f t="shared" si="8"/>
        <v>0.81597098703798931</v>
      </c>
      <c r="O10" s="34">
        <f>M10*SUM($N$5:N9)</f>
        <v>0.15608278608319132</v>
      </c>
      <c r="P10" s="43">
        <f t="shared" si="9"/>
        <v>3.4477098239027892E-2</v>
      </c>
      <c r="R10" s="38">
        <v>6</v>
      </c>
      <c r="S10" s="33">
        <f t="shared" si="1"/>
        <v>3.6421788837029734E-2</v>
      </c>
      <c r="T10" s="34">
        <f t="shared" si="10"/>
        <v>0.80514634761356785</v>
      </c>
      <c r="U10" s="34">
        <f>S10*SUM($T$5:T9)</f>
        <v>0.1655287821307454</v>
      </c>
      <c r="V10" s="56">
        <f t="shared" si="11"/>
        <v>3.6782191404630904E-2</v>
      </c>
      <c r="W10" s="60">
        <f t="shared" si="7"/>
        <v>2.3050931656030116E-3</v>
      </c>
    </row>
    <row r="11" spans="1:23" x14ac:dyDescent="0.25">
      <c r="A11" s="75" t="s">
        <v>16</v>
      </c>
      <c r="B11" s="28" t="s">
        <v>18</v>
      </c>
      <c r="D11" s="38">
        <v>7</v>
      </c>
      <c r="E11" s="62">
        <f t="shared" si="2"/>
        <v>3.5239022083551896E-2</v>
      </c>
      <c r="F11" s="63">
        <f t="shared" si="3"/>
        <v>2.8084875631158913E-3</v>
      </c>
      <c r="G11" s="63">
        <v>0</v>
      </c>
      <c r="H11" s="63">
        <f t="shared" si="4"/>
        <v>2.8084875631158913E-3</v>
      </c>
      <c r="I11" s="85">
        <f t="shared" si="5"/>
        <v>3.8047509646667789E-2</v>
      </c>
      <c r="J11" s="82">
        <f t="shared" si="6"/>
        <v>4.7067914774264086E-2</v>
      </c>
      <c r="L11" s="38">
        <v>7</v>
      </c>
      <c r="M11" s="33">
        <f t="shared" si="0"/>
        <v>3.4959261929201846E-2</v>
      </c>
      <c r="N11" s="34">
        <f t="shared" si="8"/>
        <v>0.78472152068140921</v>
      </c>
      <c r="O11" s="34">
        <f>M11*SUM($N$5:N10)</f>
        <v>0.18784519413560791</v>
      </c>
      <c r="P11" s="43">
        <f t="shared" si="9"/>
        <v>3.5239022083551896E-2</v>
      </c>
      <c r="R11" s="38">
        <v>7</v>
      </c>
      <c r="S11" s="33">
        <f t="shared" si="1"/>
        <v>3.7860050040059656E-2</v>
      </c>
      <c r="T11" s="34">
        <f t="shared" si="10"/>
        <v>0.76836155835393816</v>
      </c>
      <c r="U11" s="34">
        <f>S11*SUM($T$5:T10)</f>
        <v>0.20254823459792334</v>
      </c>
      <c r="V11" s="56">
        <f t="shared" si="11"/>
        <v>3.8359563820347331E-2</v>
      </c>
      <c r="W11" s="60">
        <f t="shared" si="7"/>
        <v>3.1205417367954347E-3</v>
      </c>
    </row>
    <row r="12" spans="1:23" x14ac:dyDescent="0.25">
      <c r="D12" s="38">
        <v>8</v>
      </c>
      <c r="E12" s="62">
        <f t="shared" si="2"/>
        <v>3.5919650101123413E-2</v>
      </c>
      <c r="F12" s="63">
        <f t="shared" si="3"/>
        <v>3.5539679702172758E-3</v>
      </c>
      <c r="G12" s="63">
        <v>0</v>
      </c>
      <c r="H12" s="63">
        <f t="shared" si="4"/>
        <v>3.5539679702172758E-3</v>
      </c>
      <c r="I12" s="85">
        <f t="shared" si="5"/>
        <v>3.9473618071340685E-2</v>
      </c>
      <c r="J12" s="82">
        <f t="shared" si="6"/>
        <v>4.9511386785131117E-2</v>
      </c>
      <c r="L12" s="38">
        <v>8</v>
      </c>
      <c r="M12" s="33">
        <f t="shared" si="0"/>
        <v>3.5585149817645156E-2</v>
      </c>
      <c r="N12" s="34">
        <f t="shared" si="8"/>
        <v>0.75403487095199673</v>
      </c>
      <c r="O12" s="34">
        <f>M12*SUM($N$5:N11)</f>
        <v>0.21913268519744697</v>
      </c>
      <c r="P12" s="43">
        <f t="shared" si="9"/>
        <v>3.5919650101123413E-2</v>
      </c>
      <c r="R12" s="38">
        <v>8</v>
      </c>
      <c r="S12" s="33">
        <f t="shared" si="1"/>
        <v>3.9208992234347928E-2</v>
      </c>
      <c r="T12" s="34">
        <f t="shared" si="10"/>
        <v>0.7314297278382087</v>
      </c>
      <c r="U12" s="34">
        <f>S12*SUM($T$5:T11)</f>
        <v>0.23989164964301182</v>
      </c>
      <c r="V12" s="56">
        <f t="shared" si="11"/>
        <v>3.986850340136483E-2</v>
      </c>
      <c r="W12" s="60">
        <f t="shared" si="7"/>
        <v>3.9488533002414172E-3</v>
      </c>
    </row>
    <row r="13" spans="1:23" x14ac:dyDescent="0.25">
      <c r="A13" s="9"/>
      <c r="B13" s="68"/>
      <c r="D13" s="38">
        <v>9</v>
      </c>
      <c r="E13" s="62">
        <f t="shared" si="2"/>
        <v>3.6536391479317754E-2</v>
      </c>
      <c r="F13" s="63">
        <f t="shared" si="3"/>
        <v>4.2890016207586482E-3</v>
      </c>
      <c r="G13" s="63">
        <v>0</v>
      </c>
      <c r="H13" s="63">
        <f t="shared" si="4"/>
        <v>4.2890016207586482E-3</v>
      </c>
      <c r="I13" s="85">
        <f t="shared" si="5"/>
        <v>4.08253931000764E-2</v>
      </c>
      <c r="J13" s="82">
        <f t="shared" si="6"/>
        <v>5.1703070308566357E-2</v>
      </c>
      <c r="L13" s="38">
        <v>9</v>
      </c>
      <c r="M13" s="33">
        <f t="shared" si="0"/>
        <v>3.6144401191390285E-2</v>
      </c>
      <c r="N13" s="34">
        <f t="shared" si="8"/>
        <v>0.72400074312125096</v>
      </c>
      <c r="O13" s="34">
        <f>M13*SUM($N$5:N12)</f>
        <v>0.24983068355650945</v>
      </c>
      <c r="P13" s="43">
        <f t="shared" si="9"/>
        <v>3.6536391479317754E-2</v>
      </c>
      <c r="R13" s="38">
        <v>9</v>
      </c>
      <c r="S13" s="33">
        <f t="shared" si="1"/>
        <v>4.0464268367060185E-2</v>
      </c>
      <c r="T13" s="34">
        <f t="shared" si="10"/>
        <v>0.69472010799765194</v>
      </c>
      <c r="U13" s="34">
        <f>S13*SUM($T$5:T12)</f>
        <v>0.27716855111233779</v>
      </c>
      <c r="V13" s="56">
        <f t="shared" si="11"/>
        <v>4.1301948835716251E-2</v>
      </c>
      <c r="W13" s="60">
        <f t="shared" si="7"/>
        <v>4.7655573563984976E-3</v>
      </c>
    </row>
    <row r="14" spans="1:23" x14ac:dyDescent="0.25">
      <c r="A14" s="9"/>
      <c r="B14" s="68"/>
      <c r="D14" s="38">
        <v>10</v>
      </c>
      <c r="E14" s="62">
        <f t="shared" si="2"/>
        <v>3.7100188940019319E-2</v>
      </c>
      <c r="F14" s="63">
        <f t="shared" si="3"/>
        <v>4.9989721469710924E-3</v>
      </c>
      <c r="G14" s="63">
        <v>0</v>
      </c>
      <c r="H14" s="63">
        <f t="shared" si="4"/>
        <v>4.9989721469710924E-3</v>
      </c>
      <c r="I14" s="85">
        <f t="shared" si="5"/>
        <v>4.2099161086990411E-2</v>
      </c>
      <c r="J14" s="82">
        <f t="shared" si="6"/>
        <v>5.363345038705658E-2</v>
      </c>
      <c r="L14" s="38">
        <v>10</v>
      </c>
      <c r="M14" s="33">
        <f t="shared" si="0"/>
        <v>3.6648388792165809E-2</v>
      </c>
      <c r="N14" s="34">
        <f t="shared" si="8"/>
        <v>0.69469290946736273</v>
      </c>
      <c r="O14" s="34">
        <f>M14*SUM($N$5:N13)</f>
        <v>0.27984771469531589</v>
      </c>
      <c r="P14" s="43">
        <f t="shared" si="9"/>
        <v>3.7100188940019319E-2</v>
      </c>
      <c r="R14" s="38">
        <v>10</v>
      </c>
      <c r="S14" s="33">
        <f t="shared" si="1"/>
        <v>4.1623839428850617E-2</v>
      </c>
      <c r="T14" s="34">
        <f t="shared" si="10"/>
        <v>0.65856000778889745</v>
      </c>
      <c r="U14" s="34">
        <f>S14*SUM($T$5:T13)</f>
        <v>0.31402819619263433</v>
      </c>
      <c r="V14" s="56">
        <f t="shared" si="11"/>
        <v>4.2654602436653866E-2</v>
      </c>
      <c r="W14" s="60">
        <f t="shared" si="7"/>
        <v>5.5544134966345471E-3</v>
      </c>
    </row>
    <row r="15" spans="1:23" x14ac:dyDescent="0.25">
      <c r="A15" s="9"/>
      <c r="B15" s="68"/>
      <c r="D15" s="38">
        <v>11</v>
      </c>
      <c r="E15" s="62">
        <f t="shared" si="2"/>
        <v>3.761840510432668E-2</v>
      </c>
      <c r="F15" s="63">
        <f t="shared" si="3"/>
        <v>5.6737137712836727E-3</v>
      </c>
      <c r="G15" s="63">
        <v>0</v>
      </c>
      <c r="H15" s="63">
        <f t="shared" si="4"/>
        <v>5.6737137712836727E-3</v>
      </c>
      <c r="I15" s="85">
        <f t="shared" si="5"/>
        <v>4.3292118875610353E-2</v>
      </c>
      <c r="J15" s="82">
        <f t="shared" si="6"/>
        <v>5.5297066350413981E-2</v>
      </c>
      <c r="L15" s="38">
        <v>11</v>
      </c>
      <c r="M15" s="33">
        <f t="shared" si="0"/>
        <v>3.7104980787737496E-2</v>
      </c>
      <c r="N15" s="34">
        <f t="shared" si="8"/>
        <v>0.66617091506454229</v>
      </c>
      <c r="O15" s="34">
        <f>M15*SUM($N$5:N14)</f>
        <v>0.3091108259306381</v>
      </c>
      <c r="P15" s="43">
        <f t="shared" si="9"/>
        <v>3.761840510432668E-2</v>
      </c>
      <c r="R15" s="38">
        <v>11</v>
      </c>
      <c r="S15" s="33">
        <f t="shared" si="1"/>
        <v>4.2687464111097029E-2</v>
      </c>
      <c r="T15" s="34">
        <f t="shared" si="10"/>
        <v>0.6232309547718986</v>
      </c>
      <c r="U15" s="34">
        <f>S15*SUM($T$5:T14)</f>
        <v>0.35016489621335106</v>
      </c>
      <c r="V15" s="56">
        <f t="shared" si="11"/>
        <v>4.3922531516864094E-2</v>
      </c>
      <c r="W15" s="60">
        <f t="shared" si="7"/>
        <v>6.3041264125374141E-3</v>
      </c>
    </row>
    <row r="16" spans="1:23" x14ac:dyDescent="0.25">
      <c r="A16" s="9"/>
      <c r="B16" s="68"/>
      <c r="D16" s="38">
        <v>12</v>
      </c>
      <c r="E16" s="62">
        <f t="shared" si="2"/>
        <v>3.8096280751088729E-2</v>
      </c>
      <c r="F16" s="63">
        <f t="shared" si="3"/>
        <v>6.3059260498985028E-3</v>
      </c>
      <c r="G16" s="63">
        <v>0</v>
      </c>
      <c r="H16" s="63">
        <f t="shared" si="4"/>
        <v>6.3059260498985028E-3</v>
      </c>
      <c r="I16" s="85">
        <f t="shared" si="5"/>
        <v>4.4402206800987234E-2</v>
      </c>
      <c r="J16" s="82">
        <f t="shared" si="6"/>
        <v>5.6691407713348685E-2</v>
      </c>
      <c r="L16" s="38">
        <v>12</v>
      </c>
      <c r="M16" s="33">
        <f t="shared" si="0"/>
        <v>3.7519960330265389E-2</v>
      </c>
      <c r="N16" s="34">
        <f t="shared" si="8"/>
        <v>0.6384815897162901</v>
      </c>
      <c r="O16" s="34">
        <f>M16*SUM($N$5:N15)</f>
        <v>0.3375626063659497</v>
      </c>
      <c r="P16" s="43">
        <f t="shared" si="9"/>
        <v>3.8096280751088729E-2</v>
      </c>
      <c r="R16" s="38">
        <v>12</v>
      </c>
      <c r="S16" s="33">
        <f t="shared" si="1"/>
        <v>4.3656284777913168E-2</v>
      </c>
      <c r="T16" s="34">
        <f t="shared" si="10"/>
        <v>0.58896778299372632</v>
      </c>
      <c r="U16" s="34">
        <f>S16*SUM($T$5:T15)</f>
        <v>0.38532007174688376</v>
      </c>
      <c r="V16" s="56">
        <f t="shared" si="11"/>
        <v>4.5102865250975954E-2</v>
      </c>
      <c r="W16" s="60">
        <f t="shared" si="7"/>
        <v>7.0065844998872251E-3</v>
      </c>
    </row>
    <row r="17" spans="1:23" x14ac:dyDescent="0.25">
      <c r="A17" s="9"/>
      <c r="B17" s="68"/>
      <c r="D17" s="38">
        <v>13</v>
      </c>
      <c r="E17" s="62">
        <f t="shared" si="2"/>
        <v>3.8537725141690515E-2</v>
      </c>
      <c r="F17" s="63">
        <f t="shared" si="3"/>
        <v>6.8902554703782265E-3</v>
      </c>
      <c r="G17" s="63">
        <v>0</v>
      </c>
      <c r="H17" s="63">
        <f t="shared" si="4"/>
        <v>6.8902554703782265E-3</v>
      </c>
      <c r="I17" s="85">
        <f t="shared" si="5"/>
        <v>4.5427980612068743E-2</v>
      </c>
      <c r="J17" s="82">
        <f t="shared" si="6"/>
        <v>5.781613329939117E-2</v>
      </c>
      <c r="L17" s="38">
        <v>13</v>
      </c>
      <c r="M17" s="33">
        <f t="shared" si="0"/>
        <v>3.7897793537209568E-2</v>
      </c>
      <c r="N17" s="34">
        <f t="shared" si="8"/>
        <v>0.61166044849629198</v>
      </c>
      <c r="O17" s="34">
        <f>M17*SUM($N$5:N16)</f>
        <v>0.36515897011171872</v>
      </c>
      <c r="P17" s="43">
        <f t="shared" si="9"/>
        <v>3.8537725141690515E-2</v>
      </c>
      <c r="R17" s="38">
        <v>13</v>
      </c>
      <c r="S17" s="33">
        <f t="shared" si="1"/>
        <v>4.4532492329257156E-2</v>
      </c>
      <c r="T17" s="34">
        <f t="shared" si="10"/>
        <v>0.55595984486875349</v>
      </c>
      <c r="U17" s="34">
        <f>S17*SUM($T$5:T16)</f>
        <v>0.41928187760425439</v>
      </c>
      <c r="V17" s="56">
        <f t="shared" si="11"/>
        <v>4.6193564553221877E-2</v>
      </c>
      <c r="W17" s="60">
        <f t="shared" si="7"/>
        <v>7.6558394115313622E-3</v>
      </c>
    </row>
    <row r="18" spans="1:23" x14ac:dyDescent="0.25">
      <c r="A18" s="9"/>
      <c r="B18" s="68"/>
      <c r="D18" s="38">
        <v>14</v>
      </c>
      <c r="E18" s="62">
        <f t="shared" si="2"/>
        <v>3.8945770638358246E-2</v>
      </c>
      <c r="F18" s="63">
        <f t="shared" si="3"/>
        <v>7.4227303836891913E-3</v>
      </c>
      <c r="G18" s="63">
        <v>0</v>
      </c>
      <c r="H18" s="63">
        <f t="shared" si="4"/>
        <v>7.4227303836891913E-3</v>
      </c>
      <c r="I18" s="85">
        <f t="shared" si="5"/>
        <v>4.636850102204744E-2</v>
      </c>
      <c r="J18" s="82">
        <f t="shared" si="6"/>
        <v>5.8672542884881551E-2</v>
      </c>
      <c r="L18" s="38">
        <v>14</v>
      </c>
      <c r="M18" s="33">
        <f t="shared" si="0"/>
        <v>3.8242070469622913E-2</v>
      </c>
      <c r="N18" s="34">
        <f t="shared" si="8"/>
        <v>0.58573299256886091</v>
      </c>
      <c r="O18" s="34">
        <f>M18*SUM($N$5:N17)</f>
        <v>0.39186736505293768</v>
      </c>
      <c r="P18" s="43">
        <f t="shared" si="9"/>
        <v>3.8945770638358246E-2</v>
      </c>
      <c r="R18" s="38">
        <v>14</v>
      </c>
      <c r="S18" s="33">
        <f t="shared" si="1"/>
        <v>4.5319055694101884E-2</v>
      </c>
      <c r="T18" s="34">
        <f t="shared" si="10"/>
        <v>0.52435368961213547</v>
      </c>
      <c r="U18" s="34">
        <f>S18*SUM($T$5:T17)</f>
        <v>0.45188309632492357</v>
      </c>
      <c r="V18" s="56">
        <f t="shared" si="11"/>
        <v>4.7193248842457347E-2</v>
      </c>
      <c r="W18" s="60">
        <f t="shared" si="7"/>
        <v>8.2474782040991013E-3</v>
      </c>
    </row>
    <row r="19" spans="1:23" x14ac:dyDescent="0.25">
      <c r="A19" s="9"/>
      <c r="B19" s="68"/>
      <c r="D19" s="38">
        <v>15</v>
      </c>
      <c r="E19" s="62">
        <f t="shared" si="2"/>
        <v>3.9322847740932643E-2</v>
      </c>
      <c r="F19" s="63">
        <f t="shared" si="3"/>
        <v>7.9003979423480693E-3</v>
      </c>
      <c r="G19" s="63">
        <v>0</v>
      </c>
      <c r="H19" s="63">
        <f t="shared" si="4"/>
        <v>7.9003979423480693E-3</v>
      </c>
      <c r="I19" s="85">
        <f t="shared" si="5"/>
        <v>4.7223245683280714E-2</v>
      </c>
      <c r="J19" s="82">
        <f t="shared" si="6"/>
        <v>5.9263243485643713E-2</v>
      </c>
      <c r="L19" s="38">
        <v>15</v>
      </c>
      <c r="M19" s="33">
        <f t="shared" si="0"/>
        <v>3.8555771433207431E-2</v>
      </c>
      <c r="N19" s="34">
        <f t="shared" si="8"/>
        <v>0.56071591211628913</v>
      </c>
      <c r="O19" s="34">
        <f>M19*SUM($N$5:N18)</f>
        <v>0.41766525333719318</v>
      </c>
      <c r="P19" s="43">
        <f t="shared" si="9"/>
        <v>3.9322847740932643E-2</v>
      </c>
      <c r="R19" s="38">
        <v>15</v>
      </c>
      <c r="S19" s="33">
        <f t="shared" si="1"/>
        <v>4.6019504258732136E-2</v>
      </c>
      <c r="T19" s="34">
        <f t="shared" si="10"/>
        <v>0.49425668173808512</v>
      </c>
      <c r="U19" s="34">
        <f>S19*SUM($T$5:T18)</f>
        <v>0.48299787079176282</v>
      </c>
      <c r="V19" s="56">
        <f t="shared" si="11"/>
        <v>4.8101067676874942E-2</v>
      </c>
      <c r="W19" s="60">
        <f t="shared" si="7"/>
        <v>8.7782199359422997E-3</v>
      </c>
    </row>
    <row r="20" spans="1:23" x14ac:dyDescent="0.25">
      <c r="A20" s="9"/>
      <c r="B20" s="68"/>
      <c r="D20" s="38">
        <v>16</v>
      </c>
      <c r="E20" s="62">
        <f t="shared" si="2"/>
        <v>3.9670958828154967E-2</v>
      </c>
      <c r="F20" s="63">
        <f t="shared" si="3"/>
        <v>8.3210843197135675E-3</v>
      </c>
      <c r="G20" s="63">
        <v>0</v>
      </c>
      <c r="H20" s="63">
        <f t="shared" si="4"/>
        <v>8.3210843197135675E-3</v>
      </c>
      <c r="I20" s="85">
        <f t="shared" si="5"/>
        <v>4.7992043147868535E-2</v>
      </c>
      <c r="J20" s="82">
        <f t="shared" si="6"/>
        <v>5.9591965328530838E-2</v>
      </c>
      <c r="L20" s="38">
        <v>16</v>
      </c>
      <c r="M20" s="33">
        <f t="shared" si="0"/>
        <v>3.8841434903819749E-2</v>
      </c>
      <c r="N20" s="34">
        <f t="shared" si="8"/>
        <v>0.53661819286269741</v>
      </c>
      <c r="O20" s="34">
        <f>M20*SUM($N$5:N19)</f>
        <v>0.44253878653102052</v>
      </c>
      <c r="P20" s="43">
        <f t="shared" si="9"/>
        <v>3.9670958828154967E-2</v>
      </c>
      <c r="R20" s="38">
        <v>16</v>
      </c>
      <c r="S20" s="33">
        <f t="shared" si="1"/>
        <v>4.663775362641176E-2</v>
      </c>
      <c r="T20" s="34">
        <f t="shared" si="10"/>
        <v>0.46574114848094389</v>
      </c>
      <c r="U20" s="34">
        <f>S20*SUM($T$5:T19)</f>
        <v>0.51253773058251961</v>
      </c>
      <c r="V20" s="56">
        <f t="shared" si="11"/>
        <v>4.8916608072281154E-2</v>
      </c>
      <c r="W20" s="60">
        <f t="shared" si="7"/>
        <v>9.2456492441261862E-3</v>
      </c>
    </row>
    <row r="21" spans="1:23" x14ac:dyDescent="0.25">
      <c r="A21" s="9"/>
      <c r="B21" s="68"/>
      <c r="D21" s="38">
        <v>17</v>
      </c>
      <c r="E21" s="62">
        <f t="shared" si="2"/>
        <v>3.9991792119951519E-2</v>
      </c>
      <c r="F21" s="63">
        <f t="shared" si="3"/>
        <v>8.6832343758652449E-3</v>
      </c>
      <c r="G21" s="63">
        <v>0</v>
      </c>
      <c r="H21" s="63">
        <f t="shared" si="4"/>
        <v>8.6832343758652449E-3</v>
      </c>
      <c r="I21" s="85">
        <f t="shared" si="5"/>
        <v>4.8675026495816766E-2</v>
      </c>
      <c r="J21" s="82">
        <f t="shared" si="6"/>
        <v>5.9663492014759623E-2</v>
      </c>
      <c r="L21" s="38">
        <v>17</v>
      </c>
      <c r="M21" s="33">
        <f t="shared" si="0"/>
        <v>3.9101267500277315E-2</v>
      </c>
      <c r="N21" s="34">
        <f t="shared" si="8"/>
        <v>0.51344212863129191</v>
      </c>
      <c r="O21" s="34">
        <f>M21*SUM($N$5:N20)</f>
        <v>0.4664816333511852</v>
      </c>
      <c r="P21" s="43">
        <f t="shared" si="9"/>
        <v>3.9991792119951519E-2</v>
      </c>
      <c r="R21" s="38">
        <v>17</v>
      </c>
      <c r="S21" s="33">
        <f t="shared" si="1"/>
        <v>4.717796681473696E-2</v>
      </c>
      <c r="T21" s="34">
        <f t="shared" si="10"/>
        <v>0.43884874406663243</v>
      </c>
      <c r="U21" s="34">
        <f>S21*SUM($T$5:T20)</f>
        <v>0.54044726444910363</v>
      </c>
      <c r="V21" s="56">
        <f t="shared" si="11"/>
        <v>4.9639830315357347E-2</v>
      </c>
      <c r="W21" s="60">
        <f t="shared" si="7"/>
        <v>9.6480381954058281E-3</v>
      </c>
    </row>
    <row r="22" spans="1:23" x14ac:dyDescent="0.25">
      <c r="A22" s="9"/>
      <c r="B22" s="68"/>
      <c r="D22" s="38">
        <v>18</v>
      </c>
      <c r="E22" s="62">
        <f t="shared" si="2"/>
        <v>4.0286798961007175E-2</v>
      </c>
      <c r="F22" s="63">
        <f t="shared" si="3"/>
        <v>8.9858047818340836E-3</v>
      </c>
      <c r="G22" s="63">
        <v>0</v>
      </c>
      <c r="H22" s="63">
        <f t="shared" si="4"/>
        <v>8.9858047818340836E-3</v>
      </c>
      <c r="I22" s="85">
        <f t="shared" si="5"/>
        <v>4.9272603742841259E-2</v>
      </c>
      <c r="J22" s="82">
        <f t="shared" si="6"/>
        <v>5.9483675727648677E-2</v>
      </c>
      <c r="L22" s="38">
        <v>18</v>
      </c>
      <c r="M22" s="33">
        <f t="shared" si="0"/>
        <v>3.9337218470536062E-2</v>
      </c>
      <c r="N22" s="34">
        <f t="shared" si="8"/>
        <v>0.49118424330635607</v>
      </c>
      <c r="O22" s="34">
        <f>M22*SUM($N$5:N21)</f>
        <v>0.48949393480541648</v>
      </c>
      <c r="P22" s="43">
        <f t="shared" si="9"/>
        <v>4.0286798961007175E-2</v>
      </c>
      <c r="R22" s="38">
        <v>18</v>
      </c>
      <c r="S22" s="33">
        <f t="shared" si="1"/>
        <v>4.7644444399149277E-2</v>
      </c>
      <c r="T22" s="34">
        <f t="shared" si="10"/>
        <v>0.41359480180911423</v>
      </c>
      <c r="U22" s="34">
        <f>S22*SUM($T$5:T21)</f>
        <v>0.56669970365231426</v>
      </c>
      <c r="V22" s="56">
        <f t="shared" si="11"/>
        <v>5.0271026496378379E-2</v>
      </c>
      <c r="W22" s="60">
        <f t="shared" si="7"/>
        <v>9.984227535371204E-3</v>
      </c>
    </row>
    <row r="23" spans="1:23" x14ac:dyDescent="0.25">
      <c r="A23" s="9"/>
      <c r="B23" s="68"/>
      <c r="D23" s="38">
        <v>19</v>
      </c>
      <c r="E23" s="62">
        <f t="shared" si="2"/>
        <v>4.0557247822248232E-2</v>
      </c>
      <c r="F23" s="63">
        <f t="shared" si="3"/>
        <v>9.2281942378089395E-3</v>
      </c>
      <c r="G23" s="63">
        <v>0</v>
      </c>
      <c r="H23" s="63">
        <f t="shared" si="4"/>
        <v>9.2281942378089395E-3</v>
      </c>
      <c r="I23" s="85">
        <f t="shared" si="5"/>
        <v>4.9785442060057174E-2</v>
      </c>
      <c r="J23" s="82">
        <f t="shared" si="6"/>
        <v>5.9059512345327914E-2</v>
      </c>
      <c r="L23" s="38">
        <v>19</v>
      </c>
      <c r="M23" s="33">
        <f t="shared" si="0"/>
        <v>3.9551031702720119E-2</v>
      </c>
      <c r="N23" s="34">
        <f t="shared" si="8"/>
        <v>0.46983612630347987</v>
      </c>
      <c r="O23" s="34">
        <f>M23*SUM($N$5:N22)</f>
        <v>0.51158137017000893</v>
      </c>
      <c r="P23" s="43">
        <f t="shared" si="9"/>
        <v>4.0557247822248232E-2</v>
      </c>
      <c r="R23" s="38">
        <v>19</v>
      </c>
      <c r="S23" s="33">
        <f t="shared" si="1"/>
        <v>4.8041538263140504E-2</v>
      </c>
      <c r="T23" s="34">
        <f t="shared" si="10"/>
        <v>0.389972512992041</v>
      </c>
      <c r="U23" s="34">
        <f>S23*SUM($T$5:T22)</f>
        <v>0.59129260760347868</v>
      </c>
      <c r="V23" s="56">
        <f t="shared" si="11"/>
        <v>5.0810796975369277E-2</v>
      </c>
      <c r="W23" s="60">
        <f t="shared" si="7"/>
        <v>1.0253549153121044E-2</v>
      </c>
    </row>
    <row r="24" spans="1:23" x14ac:dyDescent="0.25">
      <c r="A24" s="9"/>
      <c r="B24" s="68"/>
      <c r="D24" s="38">
        <v>20</v>
      </c>
      <c r="E24" s="62">
        <f t="shared" si="2"/>
        <v>4.0804263074234903E-2</v>
      </c>
      <c r="F24" s="63">
        <f t="shared" si="3"/>
        <v>9.410199842078382E-3</v>
      </c>
      <c r="G24" s="63">
        <v>0</v>
      </c>
      <c r="H24" s="63">
        <f t="shared" si="4"/>
        <v>9.410199842078382E-3</v>
      </c>
      <c r="I24" s="85">
        <f t="shared" si="5"/>
        <v>5.0214462916313284E-2</v>
      </c>
      <c r="J24" s="82">
        <f t="shared" si="6"/>
        <v>5.8399253714062738E-2</v>
      </c>
      <c r="L24" s="38">
        <v>20</v>
      </c>
      <c r="M24" s="33">
        <f t="shared" si="0"/>
        <v>3.9744283071353692E-2</v>
      </c>
      <c r="N24" s="34">
        <f t="shared" si="8"/>
        <v>0.4493851861746741</v>
      </c>
      <c r="O24" s="34">
        <f>M24*SUM($N$5:N23)</f>
        <v>0.53275432177792692</v>
      </c>
      <c r="P24" s="43">
        <f t="shared" si="9"/>
        <v>4.0804263074234903E-2</v>
      </c>
      <c r="R24" s="38">
        <v>20</v>
      </c>
      <c r="S24" s="33">
        <f t="shared" si="1"/>
        <v>4.8373584563635497E-2</v>
      </c>
      <c r="T24" s="34">
        <f t="shared" si="10"/>
        <v>0.3679568258480469</v>
      </c>
      <c r="U24" s="34">
        <f>S24*SUM($T$5:T23)</f>
        <v>0.61424378352102571</v>
      </c>
      <c r="V24" s="56">
        <f t="shared" si="11"/>
        <v>5.1260040676544216E-2</v>
      </c>
      <c r="W24" s="60">
        <f t="shared" si="7"/>
        <v>1.0455777602309313E-2</v>
      </c>
    </row>
    <row r="25" spans="1:23" x14ac:dyDescent="0.25">
      <c r="A25" s="9"/>
      <c r="B25" s="68"/>
      <c r="D25" s="38">
        <v>21</v>
      </c>
      <c r="E25" s="62">
        <f t="shared" si="2"/>
        <v>4.1028853529939902E-2</v>
      </c>
      <c r="F25" s="63">
        <f t="shared" si="3"/>
        <v>9.5319918332724025E-3</v>
      </c>
      <c r="G25" s="63">
        <v>0</v>
      </c>
      <c r="H25" s="63">
        <f t="shared" si="4"/>
        <v>9.5319918332724025E-3</v>
      </c>
      <c r="I25" s="85">
        <f t="shared" si="5"/>
        <v>5.0560845363212301E-2</v>
      </c>
      <c r="J25" s="82">
        <f t="shared" si="6"/>
        <v>5.7512535749820959E-2</v>
      </c>
      <c r="L25" s="38">
        <v>21</v>
      </c>
      <c r="M25" s="33">
        <f t="shared" si="0"/>
        <v>3.9918407956603952E-2</v>
      </c>
      <c r="N25" s="34">
        <f t="shared" si="8"/>
        <v>0.42981532731471656</v>
      </c>
      <c r="O25" s="34">
        <f>M25*SUM($N$5:N24)</f>
        <v>0.55302712910353358</v>
      </c>
      <c r="P25" s="43">
        <f t="shared" si="9"/>
        <v>4.1028853529939902E-2</v>
      </c>
      <c r="R25" s="38">
        <v>21</v>
      </c>
      <c r="S25" s="33">
        <f t="shared" si="1"/>
        <v>4.864485230087956E-2</v>
      </c>
      <c r="T25" s="34">
        <f t="shared" si="10"/>
        <v>0.34750800034798179</v>
      </c>
      <c r="U25" s="34">
        <f>S25*SUM($T$5:T24)</f>
        <v>0.63558752430171739</v>
      </c>
      <c r="V25" s="56">
        <f t="shared" si="11"/>
        <v>5.1619955566909237E-2</v>
      </c>
      <c r="W25" s="60">
        <f t="shared" si="7"/>
        <v>1.0591102036969335E-2</v>
      </c>
    </row>
    <row r="26" spans="1:23" x14ac:dyDescent="0.25">
      <c r="A26" s="9"/>
      <c r="B26" s="68"/>
      <c r="D26" s="38">
        <v>22</v>
      </c>
      <c r="E26" s="62">
        <f t="shared" si="2"/>
        <v>4.1231933945778509E-2</v>
      </c>
      <c r="F26" s="63">
        <f t="shared" si="3"/>
        <v>9.5941008391835069E-3</v>
      </c>
      <c r="G26" s="63">
        <v>0</v>
      </c>
      <c r="H26" s="63">
        <f t="shared" si="4"/>
        <v>9.5941008391835069E-3</v>
      </c>
      <c r="I26" s="85">
        <f t="shared" si="5"/>
        <v>5.0826034784962018E-2</v>
      </c>
      <c r="J26" s="82">
        <f t="shared" si="6"/>
        <v>5.6410502030217469E-2</v>
      </c>
      <c r="L26" s="38">
        <v>22</v>
      </c>
      <c r="M26" s="33">
        <f t="shared" si="0"/>
        <v>4.0074722017593434E-2</v>
      </c>
      <c r="N26" s="34">
        <f t="shared" si="8"/>
        <v>0.41110755492065287</v>
      </c>
      <c r="O26" s="34">
        <f>M26*SUM($N$5:N25)</f>
        <v>0.57241742409656959</v>
      </c>
      <c r="P26" s="43">
        <f t="shared" si="9"/>
        <v>4.1231933945778509E-2</v>
      </c>
      <c r="R26" s="38">
        <v>22</v>
      </c>
      <c r="S26" s="33">
        <f t="shared" si="1"/>
        <v>4.885950452577914E-2</v>
      </c>
      <c r="T26" s="34">
        <f t="shared" si="10"/>
        <v>0.32857478672027701</v>
      </c>
      <c r="U26" s="34">
        <f>S26*SUM($T$5:T25)</f>
        <v>0.65537121200090609</v>
      </c>
      <c r="V26" s="56">
        <f t="shared" si="11"/>
        <v>5.1892045989315738E-2</v>
      </c>
      <c r="W26" s="60">
        <f t="shared" si="7"/>
        <v>1.0660112043537229E-2</v>
      </c>
    </row>
    <row r="27" spans="1:23" x14ac:dyDescent="0.25">
      <c r="A27" s="9"/>
      <c r="B27" s="68"/>
      <c r="D27" s="38">
        <v>23</v>
      </c>
      <c r="E27" s="62">
        <f t="shared" si="2"/>
        <v>4.1414341566966328E-2</v>
      </c>
      <c r="F27" s="63">
        <f t="shared" si="3"/>
        <v>9.5974129656438041E-3</v>
      </c>
      <c r="G27" s="63">
        <v>0</v>
      </c>
      <c r="H27" s="63">
        <f t="shared" si="4"/>
        <v>9.5974129656438041E-3</v>
      </c>
      <c r="I27" s="85">
        <f t="shared" si="5"/>
        <v>5.1011754532610129E-2</v>
      </c>
      <c r="J27" s="82">
        <f t="shared" si="6"/>
        <v>5.5105903617996388E-2</v>
      </c>
      <c r="L27" s="38">
        <v>23</v>
      </c>
      <c r="M27" s="33">
        <f t="shared" si="0"/>
        <v>4.0214437231349986E-2</v>
      </c>
      <c r="N27" s="34">
        <f t="shared" si="8"/>
        <v>0.39324051341698885</v>
      </c>
      <c r="O27" s="34">
        <f>M27*SUM($N$5:N26)</f>
        <v>0.59094554063938032</v>
      </c>
      <c r="P27" s="43">
        <f t="shared" si="9"/>
        <v>4.1414341566966328E-2</v>
      </c>
      <c r="R27" s="38">
        <v>23</v>
      </c>
      <c r="S27" s="33">
        <f t="shared" si="1"/>
        <v>4.9021569748362914E-2</v>
      </c>
      <c r="T27" s="34">
        <f t="shared" si="10"/>
        <v>0.31109721935319118</v>
      </c>
      <c r="U27" s="34">
        <f>S27*SUM($T$5:T26)</f>
        <v>0.67365230660976472</v>
      </c>
      <c r="V27" s="56">
        <f t="shared" si="11"/>
        <v>5.2078133751014999E-2</v>
      </c>
      <c r="W27" s="60">
        <f t="shared" si="7"/>
        <v>1.066379218404867E-2</v>
      </c>
    </row>
    <row r="28" spans="1:23" x14ac:dyDescent="0.25">
      <c r="A28" s="9"/>
      <c r="B28" s="68"/>
      <c r="D28" s="38">
        <v>24</v>
      </c>
      <c r="E28" s="62">
        <f t="shared" si="2"/>
        <v>4.1576849112635372E-2</v>
      </c>
      <c r="F28" s="63">
        <f t="shared" si="3"/>
        <v>9.5431688625619016E-3</v>
      </c>
      <c r="G28" s="63">
        <v>0</v>
      </c>
      <c r="H28" s="63">
        <f t="shared" si="4"/>
        <v>9.5431688625619016E-3</v>
      </c>
      <c r="I28" s="85">
        <f t="shared" si="5"/>
        <v>5.1120017975197274E-2</v>
      </c>
      <c r="J28" s="82">
        <f t="shared" si="6"/>
        <v>5.3613157456671612E-2</v>
      </c>
      <c r="L28" s="38">
        <v>24</v>
      </c>
      <c r="M28" s="33">
        <f t="shared" si="0"/>
        <v>4.0338674540427943E-2</v>
      </c>
      <c r="N28" s="34">
        <f t="shared" si="8"/>
        <v>0.37619096351961018</v>
      </c>
      <c r="O28" s="34">
        <f>M28*SUM($N$5:N27)</f>
        <v>0.60863399163792342</v>
      </c>
      <c r="P28" s="43">
        <f t="shared" si="9"/>
        <v>4.1576849112635372E-2</v>
      </c>
      <c r="R28" s="38">
        <v>24</v>
      </c>
      <c r="S28" s="33">
        <f t="shared" si="1"/>
        <v>4.9134921548702248E-2</v>
      </c>
      <c r="T28" s="34">
        <f t="shared" si="10"/>
        <v>0.29500903457985733</v>
      </c>
      <c r="U28" s="34">
        <f>S28*SUM($T$5:T27)</f>
        <v>0.69049571964990353</v>
      </c>
      <c r="V28" s="56">
        <f t="shared" si="11"/>
        <v>5.2180370071037485E-2</v>
      </c>
      <c r="W28" s="60">
        <f t="shared" si="7"/>
        <v>1.0603520958402113E-2</v>
      </c>
    </row>
    <row r="29" spans="1:23" x14ac:dyDescent="0.25">
      <c r="A29" s="9"/>
      <c r="B29" s="68"/>
      <c r="D29" s="38">
        <v>25</v>
      </c>
      <c r="E29" s="62">
        <f t="shared" si="2"/>
        <v>4.1720175153008743E-2</v>
      </c>
      <c r="F29" s="63">
        <f t="shared" si="3"/>
        <v>9.4329635020403927E-3</v>
      </c>
      <c r="G29" s="63">
        <v>0</v>
      </c>
      <c r="H29" s="63">
        <f t="shared" si="4"/>
        <v>9.4329635020403927E-3</v>
      </c>
      <c r="I29" s="85">
        <f t="shared" si="5"/>
        <v>5.1153138655049134E-2</v>
      </c>
      <c r="J29" s="82">
        <f t="shared" si="6"/>
        <v>5.1948348135870903E-2</v>
      </c>
      <c r="L29" s="38">
        <v>25</v>
      </c>
      <c r="M29" s="33">
        <f t="shared" si="0"/>
        <v>4.0448474024286751E-2</v>
      </c>
      <c r="N29" s="34">
        <f t="shared" si="8"/>
        <v>0.35993420299447892</v>
      </c>
      <c r="O29" s="34">
        <f>M29*SUM($N$5:N28)</f>
        <v>0.62550700774524659</v>
      </c>
      <c r="P29" s="43">
        <f t="shared" si="9"/>
        <v>4.1720175153008743E-2</v>
      </c>
      <c r="R29" s="38">
        <v>25</v>
      </c>
      <c r="S29" s="33">
        <f t="shared" si="1"/>
        <v>4.9203264752555986E-2</v>
      </c>
      <c r="T29" s="34">
        <f t="shared" si="10"/>
        <v>0.28023973222488108</v>
      </c>
      <c r="U29" s="34">
        <f>S29*SUM($T$5:T28)</f>
        <v>0.70597155803627254</v>
      </c>
      <c r="V29" s="56">
        <f t="shared" si="11"/>
        <v>5.2201245710831401E-2</v>
      </c>
      <c r="W29" s="60">
        <f t="shared" si="7"/>
        <v>1.0481070557822658E-2</v>
      </c>
    </row>
    <row r="30" spans="1:23" x14ac:dyDescent="0.25">
      <c r="A30" s="9"/>
      <c r="B30" s="68"/>
      <c r="D30" s="38">
        <v>26</v>
      </c>
      <c r="E30" s="62">
        <f t="shared" si="2"/>
        <v>4.1844992540316595E-2</v>
      </c>
      <c r="F30" s="63">
        <f t="shared" si="3"/>
        <v>9.2687439150807016E-3</v>
      </c>
      <c r="G30" s="63">
        <v>0</v>
      </c>
      <c r="H30" s="63">
        <f t="shared" si="4"/>
        <v>9.2687439150807016E-3</v>
      </c>
      <c r="I30" s="85">
        <f t="shared" si="5"/>
        <v>5.1113736455397296E-2</v>
      </c>
      <c r="J30" s="82">
        <f t="shared" si="6"/>
        <v>5.0129161339044881E-2</v>
      </c>
      <c r="L30" s="38">
        <v>26</v>
      </c>
      <c r="M30" s="33">
        <f t="shared" si="0"/>
        <v>4.0544803229622284E-2</v>
      </c>
      <c r="N30" s="34">
        <f t="shared" si="8"/>
        <v>0.34444443599162339</v>
      </c>
      <c r="O30" s="34">
        <f>M30*SUM($N$5:N29)</f>
        <v>0.64159013212755744</v>
      </c>
      <c r="P30" s="43">
        <f t="shared" si="9"/>
        <v>4.1844992540316595E-2</v>
      </c>
      <c r="R30" s="38">
        <v>26</v>
      </c>
      <c r="S30" s="33">
        <f t="shared" si="1"/>
        <v>4.9230126831563359E-2</v>
      </c>
      <c r="T30" s="34">
        <f t="shared" si="10"/>
        <v>0.26671630792543299</v>
      </c>
      <c r="U30" s="34">
        <f>S30*SUM($T$5:T29)</f>
        <v>0.72015321440735092</v>
      </c>
      <c r="V30" s="56">
        <f t="shared" si="11"/>
        <v>5.2143596890406263E-2</v>
      </c>
      <c r="W30" s="60">
        <f t="shared" si="7"/>
        <v>1.0298604350089668E-2</v>
      </c>
    </row>
    <row r="31" spans="1:23" x14ac:dyDescent="0.25">
      <c r="A31" s="9"/>
      <c r="B31" s="68"/>
      <c r="D31" s="38">
        <v>27</v>
      </c>
      <c r="E31" s="62">
        <f t="shared" si="2"/>
        <v>4.1951935360718506E-2</v>
      </c>
      <c r="F31" s="63">
        <f t="shared" si="3"/>
        <v>9.052802632649893E-3</v>
      </c>
      <c r="G31" s="63">
        <v>0</v>
      </c>
      <c r="H31" s="63">
        <f t="shared" si="4"/>
        <v>9.052802632649893E-3</v>
      </c>
      <c r="I31" s="85">
        <f t="shared" si="5"/>
        <v>5.1004737993368396E-2</v>
      </c>
      <c r="J31" s="82">
        <f t="shared" si="6"/>
        <v>4.8174741882724748E-2</v>
      </c>
      <c r="L31" s="38">
        <v>27</v>
      </c>
      <c r="M31" s="33">
        <f t="shared" si="0"/>
        <v>4.0628564108197152E-2</v>
      </c>
      <c r="N31" s="34">
        <f t="shared" si="8"/>
        <v>0.32969509561653221</v>
      </c>
      <c r="O31" s="34">
        <f>M31*SUM($N$5:N30)</f>
        <v>0.65690986605505286</v>
      </c>
      <c r="P31" s="43">
        <f t="shared" si="9"/>
        <v>4.1951935360718506E-2</v>
      </c>
      <c r="R31" s="38">
        <v>27</v>
      </c>
      <c r="S31" s="33">
        <f t="shared" si="1"/>
        <v>4.9218853433030008E-2</v>
      </c>
      <c r="T31" s="34">
        <f t="shared" si="10"/>
        <v>0.25436468715898436</v>
      </c>
      <c r="U31" s="34">
        <f>S31*SUM($T$5:T30)</f>
        <v>0.7331157745851995</v>
      </c>
      <c r="V31" s="56">
        <f t="shared" si="11"/>
        <v>5.201060495255172E-2</v>
      </c>
      <c r="W31" s="60">
        <f t="shared" si="7"/>
        <v>1.0058669591833214E-2</v>
      </c>
    </row>
    <row r="32" spans="1:23" x14ac:dyDescent="0.25">
      <c r="A32" s="9"/>
      <c r="B32" s="68"/>
      <c r="D32" s="38">
        <v>28</v>
      </c>
      <c r="E32" s="62">
        <f t="shared" si="2"/>
        <v>4.2041604742021565E-2</v>
      </c>
      <c r="F32" s="63">
        <f t="shared" si="3"/>
        <v>8.7877651047741489E-3</v>
      </c>
      <c r="G32" s="63">
        <v>0</v>
      </c>
      <c r="H32" s="63">
        <f t="shared" si="4"/>
        <v>8.7877651047741489E-3</v>
      </c>
      <c r="I32" s="85">
        <f t="shared" si="5"/>
        <v>5.0829369846795716E-2</v>
      </c>
      <c r="J32" s="82">
        <f t="shared" si="6"/>
        <v>4.6105474762112131E-2</v>
      </c>
      <c r="L32" s="38">
        <v>28</v>
      </c>
      <c r="M32" s="33">
        <f t="shared" si="0"/>
        <v>4.0700598883993688E-2</v>
      </c>
      <c r="N32" s="34">
        <f t="shared" si="8"/>
        <v>0.3156591241534209</v>
      </c>
      <c r="O32" s="34">
        <f>M32*SUM($N$5:N31)</f>
        <v>0.67149336045033681</v>
      </c>
      <c r="P32" s="43">
        <f t="shared" si="9"/>
        <v>4.2041604742021565E-2</v>
      </c>
      <c r="R32" s="38">
        <v>28</v>
      </c>
      <c r="S32" s="33">
        <f t="shared" si="1"/>
        <v>4.9172607146346747E-2</v>
      </c>
      <c r="T32" s="34">
        <f t="shared" si="10"/>
        <v>0.24311089345945891</v>
      </c>
      <c r="U32" s="34">
        <f>S32*SUM($T$5:T31)</f>
        <v>0.74493471008346257</v>
      </c>
      <c r="V32" s="56">
        <f t="shared" si="11"/>
        <v>5.1805788191770619E-2</v>
      </c>
      <c r="W32" s="60">
        <f t="shared" si="7"/>
        <v>9.7641834497490532E-3</v>
      </c>
    </row>
    <row r="33" spans="1:25" x14ac:dyDescent="0.25">
      <c r="A33" s="9"/>
      <c r="B33" s="68"/>
      <c r="D33" s="38">
        <v>29</v>
      </c>
      <c r="E33" s="62">
        <f t="shared" si="2"/>
        <v>4.2114573760231533E-2</v>
      </c>
      <c r="F33" s="63">
        <f t="shared" si="3"/>
        <v>8.4765699421812234E-3</v>
      </c>
      <c r="G33" s="63">
        <v>0</v>
      </c>
      <c r="H33" s="63">
        <f t="shared" si="4"/>
        <v>8.4765699421812234E-3</v>
      </c>
      <c r="I33" s="85">
        <f t="shared" si="5"/>
        <v>5.0591143702412758E-2</v>
      </c>
      <c r="J33" s="82">
        <f t="shared" si="6"/>
        <v>4.3942693657685661E-2</v>
      </c>
      <c r="L33" s="38">
        <v>29</v>
      </c>
      <c r="M33" s="33">
        <f t="shared" si="0"/>
        <v>4.0761695084070793E-2</v>
      </c>
      <c r="N33" s="34">
        <f t="shared" si="8"/>
        <v>0.30230921508835351</v>
      </c>
      <c r="O33" s="34">
        <f>M33*SUM($N$5:N32)</f>
        <v>0.68536814886511099</v>
      </c>
      <c r="P33" s="43">
        <f t="shared" si="9"/>
        <v>4.2114573760231533E-2</v>
      </c>
      <c r="R33" s="38">
        <v>29</v>
      </c>
      <c r="S33" s="33">
        <f t="shared" si="1"/>
        <v>4.9094368779356801E-2</v>
      </c>
      <c r="T33" s="34">
        <f t="shared" si="10"/>
        <v>0.23288198316372449</v>
      </c>
      <c r="U33" s="34">
        <f>S33*SUM($T$5:T32)</f>
        <v>0.75568482287276784</v>
      </c>
      <c r="V33" s="56">
        <f t="shared" si="11"/>
        <v>5.1532984807099558E-2</v>
      </c>
      <c r="W33" s="60">
        <f t="shared" si="7"/>
        <v>9.4184110468680249E-3</v>
      </c>
    </row>
    <row r="34" spans="1:25" x14ac:dyDescent="0.25">
      <c r="A34" s="9"/>
      <c r="B34" s="68"/>
      <c r="D34" s="38">
        <v>30</v>
      </c>
      <c r="E34" s="62">
        <f t="shared" si="2"/>
        <v>4.2171391623440746E-2</v>
      </c>
      <c r="F34" s="63">
        <f t="shared" si="3"/>
        <v>8.1224414313607173E-3</v>
      </c>
      <c r="G34" s="63">
        <v>0</v>
      </c>
      <c r="H34" s="63">
        <f t="shared" si="4"/>
        <v>8.1224414313607173E-3</v>
      </c>
      <c r="I34" s="85">
        <f t="shared" si="5"/>
        <v>5.0293833054801465E-2</v>
      </c>
      <c r="J34" s="82">
        <f t="shared" si="6"/>
        <v>4.1708327397987688E-2</v>
      </c>
      <c r="L34" s="39">
        <v>30</v>
      </c>
      <c r="M34" s="35">
        <f t="shared" si="0"/>
        <v>4.081258990623482E-2</v>
      </c>
      <c r="N34" s="36">
        <f t="shared" si="8"/>
        <v>0.28961802080398263</v>
      </c>
      <c r="O34" s="36">
        <f>M34*SUM($N$5:N33)</f>
        <v>0.69856191768348908</v>
      </c>
      <c r="P34" s="44">
        <f t="shared" si="9"/>
        <v>4.2171391623440746E-2</v>
      </c>
      <c r="R34" s="39">
        <v>30</v>
      </c>
      <c r="S34" s="35">
        <f t="shared" si="1"/>
        <v>4.8986940554756719E-2</v>
      </c>
      <c r="T34" s="36">
        <f t="shared" si="10"/>
        <v>0.22360677773635604</v>
      </c>
      <c r="U34" s="36">
        <f>S34*SUM($T$5:T33)</f>
        <v>0.7654394103350326</v>
      </c>
      <c r="V34" s="57">
        <f t="shared" si="11"/>
        <v>5.1196326547174875E-2</v>
      </c>
      <c r="W34" s="61">
        <f t="shared" si="7"/>
        <v>9.0249349237341292E-3</v>
      </c>
    </row>
    <row r="35" spans="1:25" x14ac:dyDescent="0.25">
      <c r="A35" s="9"/>
      <c r="B35" s="68"/>
      <c r="D35" s="38">
        <f>D34+1</f>
        <v>31</v>
      </c>
      <c r="E35" s="62">
        <f t="shared" ref="E35:E66" si="12">IF(D35&gt;=$B$7,$B$6,($B$6-$E$34)/($B$7-$B$5)+E34)</f>
        <v>4.2029606832854727E-2</v>
      </c>
      <c r="F35" s="63"/>
      <c r="G35" s="63"/>
      <c r="H35" s="63">
        <f t="shared" ref="H35:H66" si="13">IF(D35&gt;=$B$7,$B$10,($B$10-$H$34)/($B$7-$B$5)+H34)</f>
        <v>8.0943803955766998E-3</v>
      </c>
      <c r="I35" s="85">
        <f t="shared" si="5"/>
        <v>5.0123987228431428E-2</v>
      </c>
      <c r="J35" s="82">
        <f t="shared" si="6"/>
        <v>4.5041364288493257E-2</v>
      </c>
    </row>
    <row r="36" spans="1:25" x14ac:dyDescent="0.25">
      <c r="A36" s="9"/>
      <c r="B36" s="68"/>
      <c r="D36" s="38">
        <f t="shared" ref="D36:D99" si="14">D35+1</f>
        <v>32</v>
      </c>
      <c r="E36" s="62">
        <f t="shared" si="12"/>
        <v>4.1887822042268708E-2</v>
      </c>
      <c r="F36" s="63"/>
      <c r="G36" s="63"/>
      <c r="H36" s="63">
        <f t="shared" si="13"/>
        <v>8.0663193597926824E-3</v>
      </c>
      <c r="I36" s="85">
        <f t="shared" si="5"/>
        <v>4.9954141402061392E-2</v>
      </c>
      <c r="J36" s="82">
        <f t="shared" si="6"/>
        <v>4.4702524222830942E-2</v>
      </c>
    </row>
    <row r="37" spans="1:25" x14ac:dyDescent="0.25">
      <c r="A37" s="9"/>
      <c r="B37" s="68"/>
      <c r="D37" s="38">
        <f t="shared" si="14"/>
        <v>33</v>
      </c>
      <c r="E37" s="62">
        <f t="shared" si="12"/>
        <v>4.1746037251682688E-2</v>
      </c>
      <c r="F37" s="63"/>
      <c r="G37" s="63"/>
      <c r="H37" s="63">
        <f t="shared" si="13"/>
        <v>8.0382583240086649E-3</v>
      </c>
      <c r="I37" s="85">
        <f t="shared" si="5"/>
        <v>4.9784295575691355E-2</v>
      </c>
      <c r="J37" s="82">
        <f t="shared" si="6"/>
        <v>4.4363711769668024E-2</v>
      </c>
    </row>
    <row r="38" spans="1:25" x14ac:dyDescent="0.25">
      <c r="A38" s="9"/>
      <c r="B38" s="68"/>
      <c r="D38" s="38">
        <f t="shared" si="14"/>
        <v>34</v>
      </c>
      <c r="E38" s="62">
        <f t="shared" si="12"/>
        <v>4.1604252461096669E-2</v>
      </c>
      <c r="F38" s="63"/>
      <c r="G38" s="63"/>
      <c r="H38" s="63">
        <f t="shared" si="13"/>
        <v>8.0101972882246474E-3</v>
      </c>
      <c r="I38" s="85">
        <f t="shared" si="5"/>
        <v>4.9614449749321318E-2</v>
      </c>
      <c r="J38" s="82">
        <f t="shared" si="6"/>
        <v>4.4024926937938025E-2</v>
      </c>
      <c r="L38" s="103" t="s">
        <v>6</v>
      </c>
      <c r="M38" s="103"/>
      <c r="N38" s="103"/>
      <c r="O38" s="103"/>
      <c r="P38" s="103"/>
      <c r="Q38" s="103"/>
      <c r="R38" s="103"/>
      <c r="S38" s="103"/>
      <c r="T38" s="103"/>
      <c r="U38" s="103"/>
      <c r="V38" s="103"/>
      <c r="W38" s="103"/>
      <c r="X38" s="103"/>
      <c r="Y38" s="103"/>
    </row>
    <row r="39" spans="1:25" x14ac:dyDescent="0.25">
      <c r="A39" s="9"/>
      <c r="B39" s="68"/>
      <c r="D39" s="38">
        <f t="shared" si="14"/>
        <v>35</v>
      </c>
      <c r="E39" s="62">
        <f t="shared" si="12"/>
        <v>4.146246767051065E-2</v>
      </c>
      <c r="F39" s="63"/>
      <c r="G39" s="63"/>
      <c r="H39" s="63">
        <f t="shared" si="13"/>
        <v>7.98213625244063E-3</v>
      </c>
      <c r="I39" s="85">
        <f t="shared" si="5"/>
        <v>4.9444603922951282E-2</v>
      </c>
      <c r="J39" s="82">
        <f t="shared" si="6"/>
        <v>4.3686169736535385E-2</v>
      </c>
      <c r="L39" s="103"/>
      <c r="M39" s="103"/>
      <c r="N39" s="103"/>
      <c r="O39" s="103"/>
      <c r="P39" s="103"/>
      <c r="Q39" s="103"/>
      <c r="R39" s="103"/>
      <c r="S39" s="103"/>
      <c r="T39" s="103"/>
      <c r="U39" s="103"/>
      <c r="V39" s="103"/>
      <c r="W39" s="103"/>
      <c r="X39" s="103"/>
      <c r="Y39" s="103"/>
    </row>
    <row r="40" spans="1:25" x14ac:dyDescent="0.25">
      <c r="A40" s="9"/>
      <c r="B40" s="68"/>
      <c r="D40" s="38">
        <f t="shared" si="14"/>
        <v>36</v>
      </c>
      <c r="E40" s="62">
        <f t="shared" si="12"/>
        <v>4.1320682879924631E-2</v>
      </c>
      <c r="F40" s="63"/>
      <c r="G40" s="63"/>
      <c r="H40" s="63">
        <f t="shared" si="13"/>
        <v>7.9540752166566125E-3</v>
      </c>
      <c r="I40" s="85">
        <f t="shared" si="5"/>
        <v>4.9274758096581245E-2</v>
      </c>
      <c r="J40" s="82">
        <f t="shared" si="6"/>
        <v>4.3347440174398955E-2</v>
      </c>
      <c r="L40" s="103"/>
      <c r="M40" s="103"/>
      <c r="N40" s="103"/>
      <c r="O40" s="103"/>
      <c r="P40" s="103"/>
      <c r="Q40" s="103"/>
      <c r="R40" s="103"/>
      <c r="S40" s="103"/>
      <c r="T40" s="103"/>
      <c r="U40" s="103"/>
      <c r="V40" s="103"/>
      <c r="W40" s="103"/>
      <c r="X40" s="103"/>
      <c r="Y40" s="103"/>
    </row>
    <row r="41" spans="1:25" x14ac:dyDescent="0.25">
      <c r="A41" s="9"/>
      <c r="B41" s="68"/>
      <c r="D41" s="38">
        <f t="shared" si="14"/>
        <v>37</v>
      </c>
      <c r="E41" s="62">
        <f t="shared" si="12"/>
        <v>4.1178898089338611E-2</v>
      </c>
      <c r="F41" s="63"/>
      <c r="G41" s="63"/>
      <c r="H41" s="63">
        <f t="shared" si="13"/>
        <v>7.926014180872595E-3</v>
      </c>
      <c r="I41" s="85">
        <f t="shared" si="5"/>
        <v>4.9104912270211208E-2</v>
      </c>
      <c r="J41" s="82">
        <f t="shared" si="6"/>
        <v>4.3008738260427615E-2</v>
      </c>
      <c r="L41" s="103"/>
      <c r="M41" s="103"/>
      <c r="N41" s="103"/>
      <c r="O41" s="103"/>
      <c r="P41" s="103"/>
      <c r="Q41" s="103"/>
      <c r="R41" s="103"/>
      <c r="S41" s="103"/>
      <c r="T41" s="103"/>
      <c r="U41" s="103"/>
      <c r="V41" s="103"/>
      <c r="W41" s="103"/>
      <c r="X41" s="103"/>
      <c r="Y41" s="103"/>
    </row>
    <row r="42" spans="1:25" x14ac:dyDescent="0.25">
      <c r="A42" s="9"/>
      <c r="B42" s="68"/>
      <c r="D42" s="38">
        <f t="shared" si="14"/>
        <v>38</v>
      </c>
      <c r="E42" s="62">
        <f t="shared" si="12"/>
        <v>4.1037113298752592E-2</v>
      </c>
      <c r="F42" s="63"/>
      <c r="G42" s="63"/>
      <c r="H42" s="63">
        <f t="shared" si="13"/>
        <v>7.8979531450885775E-3</v>
      </c>
      <c r="I42" s="85">
        <f t="shared" si="5"/>
        <v>4.8935066443841171E-2</v>
      </c>
      <c r="J42" s="82">
        <f t="shared" si="6"/>
        <v>4.2670064003577313E-2</v>
      </c>
      <c r="L42" s="103" t="s">
        <v>7</v>
      </c>
      <c r="M42" s="103"/>
      <c r="N42" s="103"/>
      <c r="O42" s="103"/>
      <c r="P42" s="103"/>
      <c r="Q42" s="103"/>
      <c r="R42" s="103"/>
      <c r="S42" s="103"/>
      <c r="T42" s="103"/>
      <c r="U42" s="103"/>
      <c r="V42" s="103"/>
      <c r="W42" s="103"/>
      <c r="X42" s="103"/>
      <c r="Y42" s="103"/>
    </row>
    <row r="43" spans="1:25" x14ac:dyDescent="0.25">
      <c r="A43" s="9"/>
      <c r="B43" s="68"/>
      <c r="D43" s="38">
        <f t="shared" si="14"/>
        <v>39</v>
      </c>
      <c r="E43" s="62">
        <f t="shared" si="12"/>
        <v>4.0895328508166573E-2</v>
      </c>
      <c r="F43" s="63"/>
      <c r="G43" s="63"/>
      <c r="H43" s="63">
        <f t="shared" si="13"/>
        <v>7.8698921093045601E-3</v>
      </c>
      <c r="I43" s="85">
        <f t="shared" si="5"/>
        <v>4.8765220617471135E-2</v>
      </c>
      <c r="J43" s="82">
        <f t="shared" si="6"/>
        <v>4.233141741273827E-2</v>
      </c>
      <c r="L43" s="103"/>
      <c r="M43" s="103"/>
      <c r="N43" s="103"/>
      <c r="O43" s="103"/>
      <c r="P43" s="103"/>
      <c r="Q43" s="103"/>
      <c r="R43" s="103"/>
      <c r="S43" s="103"/>
      <c r="T43" s="103"/>
      <c r="U43" s="103"/>
      <c r="V43" s="103"/>
      <c r="W43" s="103"/>
      <c r="X43" s="103"/>
      <c r="Y43" s="103"/>
    </row>
    <row r="44" spans="1:25" x14ac:dyDescent="0.25">
      <c r="A44" s="9"/>
      <c r="B44" s="68"/>
      <c r="D44" s="38">
        <f t="shared" si="14"/>
        <v>40</v>
      </c>
      <c r="E44" s="62">
        <f t="shared" si="12"/>
        <v>4.0753543717580554E-2</v>
      </c>
      <c r="F44" s="63"/>
      <c r="G44" s="63"/>
      <c r="H44" s="63">
        <f t="shared" si="13"/>
        <v>7.8418310735205426E-3</v>
      </c>
      <c r="I44" s="85">
        <f t="shared" si="5"/>
        <v>4.8595374791101098E-2</v>
      </c>
      <c r="J44" s="82">
        <f t="shared" si="6"/>
        <v>4.1992798496887529E-2</v>
      </c>
      <c r="L44" s="103"/>
      <c r="M44" s="103"/>
      <c r="N44" s="103"/>
      <c r="O44" s="103"/>
      <c r="P44" s="103"/>
      <c r="Q44" s="103"/>
      <c r="R44" s="103"/>
      <c r="S44" s="103"/>
      <c r="T44" s="103"/>
      <c r="U44" s="103"/>
      <c r="V44" s="103"/>
      <c r="W44" s="103"/>
      <c r="X44" s="103"/>
      <c r="Y44" s="103"/>
    </row>
    <row r="45" spans="1:25" x14ac:dyDescent="0.25">
      <c r="A45" s="9"/>
      <c r="B45" s="68"/>
      <c r="D45" s="38">
        <f t="shared" si="14"/>
        <v>41</v>
      </c>
      <c r="E45" s="62">
        <f t="shared" si="12"/>
        <v>4.0611758926994534E-2</v>
      </c>
      <c r="F45" s="63"/>
      <c r="G45" s="63"/>
      <c r="H45" s="63">
        <f t="shared" si="13"/>
        <v>7.8137700377365251E-3</v>
      </c>
      <c r="I45" s="85">
        <f t="shared" si="5"/>
        <v>4.8425528964731061E-2</v>
      </c>
      <c r="J45" s="82">
        <f t="shared" si="6"/>
        <v>4.1654207264938403E-2</v>
      </c>
      <c r="L45" s="102" t="s">
        <v>8</v>
      </c>
      <c r="M45" s="102"/>
      <c r="N45" s="102"/>
      <c r="O45" s="102"/>
      <c r="P45" s="102"/>
      <c r="Q45" s="102"/>
      <c r="R45" s="102"/>
      <c r="S45" s="102"/>
      <c r="T45" s="102"/>
      <c r="U45" s="102"/>
      <c r="V45" s="102"/>
      <c r="W45" s="102"/>
      <c r="X45" s="102"/>
      <c r="Y45" s="102"/>
    </row>
    <row r="46" spans="1:25" x14ac:dyDescent="0.25">
      <c r="A46" s="9"/>
      <c r="B46" s="68"/>
      <c r="D46" s="38">
        <f t="shared" si="14"/>
        <v>42</v>
      </c>
      <c r="E46" s="62">
        <f t="shared" si="12"/>
        <v>4.0469974136408515E-2</v>
      </c>
      <c r="F46" s="63"/>
      <c r="G46" s="63"/>
      <c r="H46" s="63">
        <f t="shared" si="13"/>
        <v>7.7857090019525068E-3</v>
      </c>
      <c r="I46" s="85">
        <f t="shared" si="5"/>
        <v>4.8255683138361025E-2</v>
      </c>
      <c r="J46" s="82">
        <f t="shared" si="6"/>
        <v>4.1315643725823303E-2</v>
      </c>
      <c r="L46" s="102"/>
      <c r="M46" s="102"/>
      <c r="N46" s="102"/>
      <c r="O46" s="102"/>
      <c r="P46" s="102"/>
      <c r="Q46" s="102"/>
      <c r="R46" s="102"/>
      <c r="S46" s="102"/>
      <c r="T46" s="102"/>
      <c r="U46" s="102"/>
      <c r="V46" s="102"/>
      <c r="W46" s="102"/>
      <c r="X46" s="102"/>
      <c r="Y46" s="102"/>
    </row>
    <row r="47" spans="1:25" x14ac:dyDescent="0.25">
      <c r="A47" s="9"/>
      <c r="B47" s="68"/>
      <c r="D47" s="38">
        <f t="shared" si="14"/>
        <v>43</v>
      </c>
      <c r="E47" s="62">
        <f t="shared" si="12"/>
        <v>4.0328189345822496E-2</v>
      </c>
      <c r="F47" s="63"/>
      <c r="G47" s="63"/>
      <c r="H47" s="63">
        <f t="shared" si="13"/>
        <v>7.7576479661684884E-3</v>
      </c>
      <c r="I47" s="85">
        <f t="shared" si="5"/>
        <v>4.8085837311990981E-2</v>
      </c>
      <c r="J47" s="82">
        <f t="shared" si="6"/>
        <v>4.0977107888512165E-2</v>
      </c>
      <c r="L47" s="102"/>
      <c r="M47" s="102"/>
      <c r="N47" s="102"/>
      <c r="O47" s="102"/>
      <c r="P47" s="102"/>
      <c r="Q47" s="102"/>
      <c r="R47" s="102"/>
      <c r="S47" s="102"/>
      <c r="T47" s="102"/>
      <c r="U47" s="102"/>
      <c r="V47" s="102"/>
      <c r="W47" s="102"/>
      <c r="X47" s="102"/>
      <c r="Y47" s="102"/>
    </row>
    <row r="48" spans="1:25" x14ac:dyDescent="0.25">
      <c r="A48" s="9"/>
      <c r="B48" s="68"/>
      <c r="D48" s="38">
        <f t="shared" si="14"/>
        <v>44</v>
      </c>
      <c r="E48" s="62">
        <f t="shared" si="12"/>
        <v>4.0186404555236477E-2</v>
      </c>
      <c r="F48" s="63"/>
      <c r="G48" s="63"/>
      <c r="H48" s="63">
        <f t="shared" si="13"/>
        <v>7.7295869303844701E-3</v>
      </c>
      <c r="I48" s="85">
        <f t="shared" si="5"/>
        <v>4.7915991485620944E-2</v>
      </c>
      <c r="J48" s="82">
        <f t="shared" si="6"/>
        <v>4.0638599761924743E-2</v>
      </c>
      <c r="L48" s="102"/>
      <c r="M48" s="102"/>
      <c r="N48" s="102"/>
      <c r="O48" s="102"/>
      <c r="P48" s="102"/>
      <c r="Q48" s="102"/>
      <c r="R48" s="102"/>
      <c r="S48" s="102"/>
      <c r="T48" s="102"/>
      <c r="U48" s="102"/>
      <c r="V48" s="102"/>
      <c r="W48" s="102"/>
      <c r="X48" s="102"/>
      <c r="Y48" s="102"/>
    </row>
    <row r="49" spans="1:25" ht="15" customHeight="1" x14ac:dyDescent="0.25">
      <c r="A49" s="9"/>
      <c r="B49" s="68"/>
      <c r="D49" s="38">
        <f t="shared" si="14"/>
        <v>45</v>
      </c>
      <c r="E49" s="62">
        <f t="shared" si="12"/>
        <v>4.0044619764650458E-2</v>
      </c>
      <c r="F49" s="63"/>
      <c r="G49" s="63"/>
      <c r="H49" s="63">
        <f t="shared" si="13"/>
        <v>7.7015258946004517E-3</v>
      </c>
      <c r="I49" s="85">
        <f t="shared" si="5"/>
        <v>4.7746145659250908E-2</v>
      </c>
      <c r="J49" s="82">
        <f t="shared" si="6"/>
        <v>4.0300119355038966E-2</v>
      </c>
      <c r="L49" s="102" t="s">
        <v>33</v>
      </c>
      <c r="M49" s="102"/>
      <c r="N49" s="102"/>
      <c r="O49" s="102"/>
      <c r="P49" s="102"/>
      <c r="Q49" s="102"/>
      <c r="R49" s="102"/>
      <c r="S49" s="102"/>
      <c r="T49" s="102"/>
      <c r="U49" s="102"/>
      <c r="V49" s="102"/>
      <c r="W49" s="102"/>
      <c r="X49" s="102"/>
      <c r="Y49" s="102"/>
    </row>
    <row r="50" spans="1:25" x14ac:dyDescent="0.25">
      <c r="A50" s="9"/>
      <c r="B50" s="68"/>
      <c r="D50" s="38">
        <f t="shared" si="14"/>
        <v>46</v>
      </c>
      <c r="E50" s="62">
        <f t="shared" si="12"/>
        <v>3.9902834974064438E-2</v>
      </c>
      <c r="F50" s="63"/>
      <c r="G50" s="63"/>
      <c r="H50" s="63">
        <f t="shared" si="13"/>
        <v>7.6734648588164334E-3</v>
      </c>
      <c r="I50" s="85">
        <f t="shared" si="5"/>
        <v>4.7576299832880871E-2</v>
      </c>
      <c r="J50" s="82">
        <f t="shared" si="6"/>
        <v>3.9961666676778362E-2</v>
      </c>
      <c r="L50" s="102"/>
      <c r="M50" s="102"/>
      <c r="N50" s="102"/>
      <c r="O50" s="102"/>
      <c r="P50" s="102"/>
      <c r="Q50" s="102"/>
      <c r="R50" s="102"/>
      <c r="S50" s="102"/>
      <c r="T50" s="102"/>
      <c r="U50" s="102"/>
      <c r="V50" s="102"/>
      <c r="W50" s="102"/>
      <c r="X50" s="102"/>
      <c r="Y50" s="102"/>
    </row>
    <row r="51" spans="1:25" x14ac:dyDescent="0.25">
      <c r="A51" s="9"/>
      <c r="B51" s="68"/>
      <c r="D51" s="38">
        <f t="shared" si="14"/>
        <v>47</v>
      </c>
      <c r="E51" s="62">
        <f t="shared" si="12"/>
        <v>3.9761050183478419E-2</v>
      </c>
      <c r="F51" s="63"/>
      <c r="G51" s="63"/>
      <c r="H51" s="63">
        <f t="shared" si="13"/>
        <v>7.6454038230324151E-3</v>
      </c>
      <c r="I51" s="85">
        <f t="shared" si="5"/>
        <v>4.7406454006510834E-2</v>
      </c>
      <c r="J51" s="82">
        <f t="shared" si="6"/>
        <v>3.9623241736147508E-2</v>
      </c>
      <c r="L51" s="102"/>
      <c r="M51" s="102"/>
      <c r="N51" s="102"/>
      <c r="O51" s="102"/>
      <c r="P51" s="102"/>
      <c r="Q51" s="102"/>
      <c r="R51" s="102"/>
      <c r="S51" s="102"/>
      <c r="T51" s="102"/>
      <c r="U51" s="102"/>
      <c r="V51" s="102"/>
      <c r="W51" s="102"/>
      <c r="X51" s="102"/>
      <c r="Y51" s="102"/>
    </row>
    <row r="52" spans="1:25" x14ac:dyDescent="0.25">
      <c r="A52" s="9"/>
      <c r="B52" s="68"/>
      <c r="D52" s="38">
        <f t="shared" si="14"/>
        <v>48</v>
      </c>
      <c r="E52" s="62">
        <f t="shared" si="12"/>
        <v>3.96192653928924E-2</v>
      </c>
      <c r="F52" s="63"/>
      <c r="G52" s="63"/>
      <c r="H52" s="63">
        <f t="shared" si="13"/>
        <v>7.6173427872483967E-3</v>
      </c>
      <c r="I52" s="85">
        <f t="shared" si="5"/>
        <v>4.7236608180140797E-2</v>
      </c>
      <c r="J52" s="82">
        <f t="shared" si="6"/>
        <v>3.9284844542048614E-2</v>
      </c>
      <c r="L52" s="102"/>
      <c r="M52" s="102"/>
      <c r="N52" s="102"/>
      <c r="O52" s="102"/>
      <c r="P52" s="102"/>
      <c r="Q52" s="102"/>
      <c r="R52" s="102"/>
      <c r="S52" s="102"/>
      <c r="T52" s="102"/>
      <c r="U52" s="102"/>
      <c r="V52" s="102"/>
      <c r="W52" s="102"/>
      <c r="X52" s="102"/>
      <c r="Y52" s="102"/>
    </row>
    <row r="53" spans="1:25" x14ac:dyDescent="0.25">
      <c r="A53" s="9"/>
      <c r="B53" s="68"/>
      <c r="D53" s="38">
        <f t="shared" si="14"/>
        <v>49</v>
      </c>
      <c r="E53" s="62">
        <f t="shared" si="12"/>
        <v>3.9477480602306381E-2</v>
      </c>
      <c r="F53" s="63"/>
      <c r="G53" s="63"/>
      <c r="H53" s="63">
        <f t="shared" si="13"/>
        <v>7.5892817514643784E-3</v>
      </c>
      <c r="I53" s="85">
        <f t="shared" si="5"/>
        <v>4.7066762353770761E-2</v>
      </c>
      <c r="J53" s="82">
        <f t="shared" si="6"/>
        <v>3.8946475103509348E-2</v>
      </c>
      <c r="L53" s="102"/>
      <c r="M53" s="102"/>
      <c r="N53" s="102"/>
      <c r="O53" s="102"/>
      <c r="P53" s="102"/>
      <c r="Q53" s="102"/>
      <c r="R53" s="102"/>
      <c r="S53" s="102"/>
      <c r="T53" s="102"/>
      <c r="U53" s="102"/>
      <c r="V53" s="102"/>
      <c r="W53" s="102"/>
      <c r="X53" s="102"/>
      <c r="Y53" s="102"/>
    </row>
    <row r="54" spans="1:25" x14ac:dyDescent="0.25">
      <c r="A54" s="9"/>
      <c r="B54" s="68"/>
      <c r="D54" s="38">
        <f t="shared" si="14"/>
        <v>50</v>
      </c>
      <c r="E54" s="62">
        <f t="shared" si="12"/>
        <v>3.9335695811720361E-2</v>
      </c>
      <c r="F54" s="63"/>
      <c r="G54" s="63"/>
      <c r="H54" s="63">
        <f t="shared" si="13"/>
        <v>7.56122071568036E-3</v>
      </c>
      <c r="I54" s="85">
        <f t="shared" si="5"/>
        <v>4.6896916527400724E-2</v>
      </c>
      <c r="J54" s="82">
        <f t="shared" si="6"/>
        <v>3.8608133429445468E-2</v>
      </c>
      <c r="L54" s="102"/>
      <c r="M54" s="102"/>
      <c r="N54" s="102"/>
      <c r="O54" s="102"/>
      <c r="P54" s="102"/>
      <c r="Q54" s="102"/>
      <c r="R54" s="102"/>
      <c r="S54" s="102"/>
      <c r="T54" s="102"/>
      <c r="U54" s="102"/>
      <c r="V54" s="102"/>
      <c r="W54" s="102"/>
      <c r="X54" s="102"/>
      <c r="Y54" s="102"/>
    </row>
    <row r="55" spans="1:25" x14ac:dyDescent="0.25">
      <c r="A55" s="9"/>
      <c r="B55" s="68"/>
      <c r="D55" s="38">
        <f t="shared" si="14"/>
        <v>51</v>
      </c>
      <c r="E55" s="62">
        <f t="shared" si="12"/>
        <v>3.9193911021134342E-2</v>
      </c>
      <c r="F55" s="63"/>
      <c r="G55" s="63"/>
      <c r="H55" s="63">
        <f t="shared" si="13"/>
        <v>7.5331596798963417E-3</v>
      </c>
      <c r="I55" s="85">
        <f t="shared" si="5"/>
        <v>4.6727070701030687E-2</v>
      </c>
      <c r="J55" s="82">
        <f t="shared" si="6"/>
        <v>3.8269819528876203E-2</v>
      </c>
    </row>
    <row r="56" spans="1:25" x14ac:dyDescent="0.25">
      <c r="A56" s="9"/>
      <c r="B56" s="68"/>
      <c r="D56" s="38">
        <f t="shared" si="14"/>
        <v>52</v>
      </c>
      <c r="E56" s="62">
        <f t="shared" si="12"/>
        <v>3.9052126230548323E-2</v>
      </c>
      <c r="F56" s="63"/>
      <c r="G56" s="63"/>
      <c r="H56" s="63">
        <f t="shared" si="13"/>
        <v>7.5050986441123234E-3</v>
      </c>
      <c r="I56" s="85">
        <f t="shared" si="5"/>
        <v>4.6557224874660644E-2</v>
      </c>
      <c r="J56" s="82">
        <f t="shared" si="6"/>
        <v>3.7931533410738849E-2</v>
      </c>
    </row>
    <row r="57" spans="1:25" x14ac:dyDescent="0.25">
      <c r="A57" s="9"/>
      <c r="B57" s="68"/>
      <c r="D57" s="38">
        <f t="shared" si="14"/>
        <v>53</v>
      </c>
      <c r="E57" s="62">
        <f t="shared" si="12"/>
        <v>3.8910341439962304E-2</v>
      </c>
      <c r="F57" s="63"/>
      <c r="G57" s="63"/>
      <c r="H57" s="63">
        <f t="shared" si="13"/>
        <v>7.477037608328305E-3</v>
      </c>
      <c r="I57" s="85">
        <f t="shared" si="5"/>
        <v>4.6387379048290607E-2</v>
      </c>
      <c r="J57" s="82">
        <f t="shared" si="6"/>
        <v>3.7593275084048861E-2</v>
      </c>
    </row>
    <row r="58" spans="1:25" x14ac:dyDescent="0.25">
      <c r="A58" s="9"/>
      <c r="B58" s="68"/>
      <c r="D58" s="38">
        <f t="shared" si="14"/>
        <v>54</v>
      </c>
      <c r="E58" s="62">
        <f t="shared" si="12"/>
        <v>3.8768556649376285E-2</v>
      </c>
      <c r="F58" s="63"/>
      <c r="G58" s="63"/>
      <c r="H58" s="63">
        <f t="shared" si="13"/>
        <v>7.4489765725442867E-3</v>
      </c>
      <c r="I58" s="85">
        <f t="shared" si="5"/>
        <v>4.621753322192057E-2</v>
      </c>
      <c r="J58" s="82">
        <f t="shared" si="6"/>
        <v>3.725504455775086E-2</v>
      </c>
    </row>
    <row r="59" spans="1:25" x14ac:dyDescent="0.25">
      <c r="A59" s="9"/>
      <c r="B59" s="68"/>
      <c r="D59" s="38">
        <f t="shared" si="14"/>
        <v>55</v>
      </c>
      <c r="E59" s="62">
        <f t="shared" si="12"/>
        <v>3.8626771858790265E-2</v>
      </c>
      <c r="F59" s="63"/>
      <c r="G59" s="63"/>
      <c r="H59" s="63">
        <f t="shared" si="13"/>
        <v>7.4209155367602683E-3</v>
      </c>
      <c r="I59" s="85">
        <f t="shared" si="5"/>
        <v>4.6047687395550534E-2</v>
      </c>
      <c r="J59" s="82">
        <f t="shared" si="6"/>
        <v>3.691684184085875E-2</v>
      </c>
    </row>
    <row r="60" spans="1:25" x14ac:dyDescent="0.25">
      <c r="A60" s="9"/>
      <c r="B60" s="68"/>
      <c r="D60" s="38">
        <f t="shared" si="14"/>
        <v>56</v>
      </c>
      <c r="E60" s="62">
        <f t="shared" si="12"/>
        <v>3.8484987068204246E-2</v>
      </c>
      <c r="F60" s="63"/>
      <c r="G60" s="63"/>
      <c r="H60" s="63">
        <f t="shared" si="13"/>
        <v>7.39285450097625E-3</v>
      </c>
      <c r="I60" s="85">
        <f t="shared" si="5"/>
        <v>4.5877841569180497E-2</v>
      </c>
      <c r="J60" s="82">
        <f t="shared" si="6"/>
        <v>3.657866694238221E-2</v>
      </c>
    </row>
    <row r="61" spans="1:25" x14ac:dyDescent="0.25">
      <c r="A61" s="9"/>
      <c r="B61" s="68"/>
      <c r="D61" s="38">
        <f t="shared" si="14"/>
        <v>57</v>
      </c>
      <c r="E61" s="62">
        <f t="shared" si="12"/>
        <v>3.8343202277618227E-2</v>
      </c>
      <c r="F61" s="63"/>
      <c r="G61" s="63"/>
      <c r="H61" s="63">
        <f t="shared" si="13"/>
        <v>7.3647934651922316E-3</v>
      </c>
      <c r="I61" s="85">
        <f t="shared" si="5"/>
        <v>4.570799574281046E-2</v>
      </c>
      <c r="J61" s="82">
        <f t="shared" si="6"/>
        <v>3.6240519871268528E-2</v>
      </c>
    </row>
    <row r="62" spans="1:25" x14ac:dyDescent="0.25">
      <c r="A62" s="9"/>
      <c r="B62" s="68"/>
      <c r="D62" s="38">
        <f t="shared" si="14"/>
        <v>58</v>
      </c>
      <c r="E62" s="62">
        <f t="shared" si="12"/>
        <v>3.8201417487032208E-2</v>
      </c>
      <c r="F62" s="63"/>
      <c r="G62" s="63"/>
      <c r="H62" s="63">
        <f t="shared" si="13"/>
        <v>7.3367324294082133E-3</v>
      </c>
      <c r="I62" s="85">
        <f t="shared" si="5"/>
        <v>4.5538149916440424E-2</v>
      </c>
      <c r="J62" s="82">
        <f t="shared" si="6"/>
        <v>3.5902400636553589E-2</v>
      </c>
    </row>
    <row r="63" spans="1:25" x14ac:dyDescent="0.25">
      <c r="A63" s="9"/>
      <c r="B63" s="68"/>
      <c r="D63" s="38">
        <f t="shared" si="14"/>
        <v>59</v>
      </c>
      <c r="E63" s="62">
        <f t="shared" si="12"/>
        <v>3.8059632696446188E-2</v>
      </c>
      <c r="F63" s="63"/>
      <c r="G63" s="63"/>
      <c r="H63" s="63">
        <f t="shared" si="13"/>
        <v>7.308671393624195E-3</v>
      </c>
      <c r="I63" s="85">
        <f t="shared" si="5"/>
        <v>4.536830409007038E-2</v>
      </c>
      <c r="J63" s="82">
        <f t="shared" si="6"/>
        <v>3.5564309247211989E-2</v>
      </c>
    </row>
    <row r="64" spans="1:25" x14ac:dyDescent="0.25">
      <c r="A64" s="9"/>
      <c r="B64" s="68"/>
      <c r="D64" s="38">
        <f t="shared" si="14"/>
        <v>60</v>
      </c>
      <c r="E64" s="62">
        <f t="shared" si="12"/>
        <v>3.7917847905860169E-2</v>
      </c>
      <c r="F64" s="63"/>
      <c r="G64" s="63"/>
      <c r="H64" s="63">
        <f t="shared" si="13"/>
        <v>7.2806103578401766E-3</v>
      </c>
      <c r="I64" s="85">
        <f t="shared" si="5"/>
        <v>4.5198458263700343E-2</v>
      </c>
      <c r="J64" s="82">
        <f t="shared" si="6"/>
        <v>3.5226245712280058E-2</v>
      </c>
    </row>
    <row r="65" spans="1:10" x14ac:dyDescent="0.25">
      <c r="A65" s="9"/>
      <c r="B65" s="68"/>
      <c r="D65" s="38">
        <f t="shared" si="14"/>
        <v>61</v>
      </c>
      <c r="E65" s="62">
        <f t="shared" si="12"/>
        <v>3.777606311527415E-2</v>
      </c>
      <c r="F65" s="63"/>
      <c r="G65" s="63"/>
      <c r="H65" s="63">
        <f t="shared" si="13"/>
        <v>7.2525493220561583E-3</v>
      </c>
      <c r="I65" s="85">
        <f t="shared" si="5"/>
        <v>4.5028612437330306E-2</v>
      </c>
      <c r="J65" s="82">
        <f t="shared" si="6"/>
        <v>3.4888210040739942E-2</v>
      </c>
    </row>
    <row r="66" spans="1:10" x14ac:dyDescent="0.25">
      <c r="A66" s="9"/>
      <c r="B66" s="68"/>
      <c r="D66" s="38">
        <f t="shared" si="14"/>
        <v>62</v>
      </c>
      <c r="E66" s="62">
        <f t="shared" si="12"/>
        <v>3.7634278324688131E-2</v>
      </c>
      <c r="F66" s="63"/>
      <c r="G66" s="63"/>
      <c r="H66" s="63">
        <f t="shared" si="13"/>
        <v>7.2244882862721399E-3</v>
      </c>
      <c r="I66" s="85">
        <f t="shared" si="5"/>
        <v>4.485876661096027E-2</v>
      </c>
      <c r="J66" s="82">
        <f t="shared" si="6"/>
        <v>3.4550202241630856E-2</v>
      </c>
    </row>
    <row r="67" spans="1:10" x14ac:dyDescent="0.25">
      <c r="A67" s="9"/>
      <c r="B67" s="68"/>
      <c r="D67" s="38">
        <f t="shared" si="14"/>
        <v>63</v>
      </c>
      <c r="E67" s="62">
        <f t="shared" ref="E67:E98" si="15">IF(D67&gt;=$B$7,$B$6,($B$6-$E$34)/($B$7-$B$5)+E66)</f>
        <v>3.7492493534102111E-2</v>
      </c>
      <c r="F67" s="63"/>
      <c r="G67" s="63"/>
      <c r="H67" s="63">
        <f t="shared" ref="H67:H98" si="16">IF(D67&gt;=$B$7,$B$10,($B$10-$H$34)/($B$7-$B$5)+H66)</f>
        <v>7.1964272504881216E-3</v>
      </c>
      <c r="I67" s="85">
        <f t="shared" si="5"/>
        <v>4.4688920784590233E-2</v>
      </c>
      <c r="J67" s="82">
        <f t="shared" si="6"/>
        <v>3.4212222323924735E-2</v>
      </c>
    </row>
    <row r="68" spans="1:10" x14ac:dyDescent="0.25">
      <c r="A68" s="9"/>
      <c r="B68" s="68"/>
      <c r="D68" s="38">
        <f t="shared" si="14"/>
        <v>64</v>
      </c>
      <c r="E68" s="62">
        <f t="shared" si="15"/>
        <v>3.7350708743516092E-2</v>
      </c>
      <c r="F68" s="63"/>
      <c r="G68" s="63"/>
      <c r="H68" s="63">
        <f t="shared" si="16"/>
        <v>7.1683662147041033E-3</v>
      </c>
      <c r="I68" s="85">
        <f t="shared" si="5"/>
        <v>4.4519074958220196E-2</v>
      </c>
      <c r="J68" s="82">
        <f t="shared" si="6"/>
        <v>3.3874270296709863E-2</v>
      </c>
    </row>
    <row r="69" spans="1:10" x14ac:dyDescent="0.25">
      <c r="A69" s="9"/>
      <c r="B69" s="68"/>
      <c r="D69" s="38">
        <f t="shared" si="14"/>
        <v>65</v>
      </c>
      <c r="E69" s="62">
        <f t="shared" si="15"/>
        <v>3.7208923952930073E-2</v>
      </c>
      <c r="F69" s="63"/>
      <c r="G69" s="63"/>
      <c r="H69" s="63">
        <f t="shared" si="16"/>
        <v>7.1403051789200849E-3</v>
      </c>
      <c r="I69" s="85">
        <f t="shared" si="5"/>
        <v>4.434922913185016E-2</v>
      </c>
      <c r="J69" s="82">
        <f t="shared" si="6"/>
        <v>3.3536346168935083E-2</v>
      </c>
    </row>
    <row r="70" spans="1:10" x14ac:dyDescent="0.25">
      <c r="A70" s="9"/>
      <c r="B70" s="68"/>
      <c r="D70" s="38">
        <f t="shared" si="14"/>
        <v>66</v>
      </c>
      <c r="E70" s="62">
        <f t="shared" si="15"/>
        <v>3.7067139162344054E-2</v>
      </c>
      <c r="F70" s="63"/>
      <c r="G70" s="63"/>
      <c r="H70" s="63">
        <f t="shared" si="16"/>
        <v>7.1122441431360666E-3</v>
      </c>
      <c r="I70" s="85">
        <f t="shared" ref="I70:I104" si="17">E70+H70</f>
        <v>4.4179383305480123E-2</v>
      </c>
      <c r="J70" s="82">
        <f t="shared" ref="J70:J104" si="18">((1+I70)^D70)/((1+I69)^D69)-1</f>
        <v>3.3198449949693121E-2</v>
      </c>
    </row>
    <row r="71" spans="1:10" x14ac:dyDescent="0.25">
      <c r="A71" s="9"/>
      <c r="B71" s="68"/>
      <c r="D71" s="38">
        <f t="shared" si="14"/>
        <v>67</v>
      </c>
      <c r="E71" s="62">
        <f t="shared" si="15"/>
        <v>3.6925354371758035E-2</v>
      </c>
      <c r="F71" s="63"/>
      <c r="G71" s="63"/>
      <c r="H71" s="63">
        <f t="shared" si="16"/>
        <v>7.0841831073520482E-3</v>
      </c>
      <c r="I71" s="85">
        <f t="shared" si="17"/>
        <v>4.4009537479110086E-2</v>
      </c>
      <c r="J71" s="82">
        <f t="shared" si="18"/>
        <v>3.286058164795902E-2</v>
      </c>
    </row>
    <row r="72" spans="1:10" x14ac:dyDescent="0.25">
      <c r="A72" s="9"/>
      <c r="B72" s="68"/>
      <c r="D72" s="38">
        <f t="shared" si="14"/>
        <v>68</v>
      </c>
      <c r="E72" s="62">
        <f t="shared" si="15"/>
        <v>3.6783569581172015E-2</v>
      </c>
      <c r="F72" s="63"/>
      <c r="G72" s="63"/>
      <c r="H72" s="63">
        <f t="shared" si="16"/>
        <v>7.0561220715680299E-3</v>
      </c>
      <c r="I72" s="85">
        <f t="shared" si="17"/>
        <v>4.3839691652740043E-2</v>
      </c>
      <c r="J72" s="82">
        <f t="shared" si="18"/>
        <v>3.2522741272827282E-2</v>
      </c>
    </row>
    <row r="73" spans="1:10" x14ac:dyDescent="0.25">
      <c r="A73" s="9"/>
      <c r="B73" s="68"/>
      <c r="D73" s="38">
        <f t="shared" si="14"/>
        <v>69</v>
      </c>
      <c r="E73" s="62">
        <f t="shared" si="15"/>
        <v>3.6641784790585996E-2</v>
      </c>
      <c r="F73" s="63"/>
      <c r="G73" s="63"/>
      <c r="H73" s="63">
        <f t="shared" si="16"/>
        <v>7.0280610357840115E-3</v>
      </c>
      <c r="I73" s="85">
        <f t="shared" si="17"/>
        <v>4.3669845826370006E-2</v>
      </c>
      <c r="J73" s="82">
        <f t="shared" si="18"/>
        <v>3.2184928833264737E-2</v>
      </c>
    </row>
    <row r="74" spans="1:10" x14ac:dyDescent="0.25">
      <c r="A74" s="9"/>
      <c r="B74" s="68"/>
      <c r="D74" s="38">
        <f t="shared" si="14"/>
        <v>70</v>
      </c>
      <c r="E74" s="62">
        <f t="shared" si="15"/>
        <v>3.6499999999999998E-2</v>
      </c>
      <c r="F74" s="63"/>
      <c r="G74" s="63"/>
      <c r="H74" s="63">
        <f t="shared" si="16"/>
        <v>7.0000000000000001E-3</v>
      </c>
      <c r="I74" s="85">
        <f t="shared" si="17"/>
        <v>4.3499999999999997E-2</v>
      </c>
      <c r="J74" s="82">
        <f t="shared" si="18"/>
        <v>3.184714433840008E-2</v>
      </c>
    </row>
    <row r="75" spans="1:10" x14ac:dyDescent="0.25">
      <c r="A75" s="9"/>
      <c r="B75" s="68"/>
      <c r="D75" s="38">
        <f t="shared" si="14"/>
        <v>71</v>
      </c>
      <c r="E75" s="62">
        <f t="shared" si="15"/>
        <v>3.6499999999999998E-2</v>
      </c>
      <c r="F75" s="63"/>
      <c r="G75" s="63"/>
      <c r="H75" s="63">
        <f t="shared" si="16"/>
        <v>7.0000000000000001E-3</v>
      </c>
      <c r="I75" s="85">
        <f t="shared" si="17"/>
        <v>4.3499999999999997E-2</v>
      </c>
      <c r="J75" s="82">
        <f t="shared" si="18"/>
        <v>4.3500000000000094E-2</v>
      </c>
    </row>
    <row r="76" spans="1:10" x14ac:dyDescent="0.25">
      <c r="A76" s="9"/>
      <c r="B76" s="68"/>
      <c r="D76" s="38">
        <f t="shared" si="14"/>
        <v>72</v>
      </c>
      <c r="E76" s="62">
        <f t="shared" si="15"/>
        <v>3.6499999999999998E-2</v>
      </c>
      <c r="F76" s="63"/>
      <c r="G76" s="63"/>
      <c r="H76" s="63">
        <f t="shared" si="16"/>
        <v>7.0000000000000001E-3</v>
      </c>
      <c r="I76" s="85">
        <f t="shared" si="17"/>
        <v>4.3499999999999997E-2</v>
      </c>
      <c r="J76" s="82">
        <f t="shared" si="18"/>
        <v>4.3500000000000094E-2</v>
      </c>
    </row>
    <row r="77" spans="1:10" x14ac:dyDescent="0.25">
      <c r="A77" s="9"/>
      <c r="B77" s="68"/>
      <c r="D77" s="38">
        <f t="shared" si="14"/>
        <v>73</v>
      </c>
      <c r="E77" s="62">
        <f t="shared" si="15"/>
        <v>3.6499999999999998E-2</v>
      </c>
      <c r="F77" s="63"/>
      <c r="G77" s="63"/>
      <c r="H77" s="63">
        <f t="shared" si="16"/>
        <v>7.0000000000000001E-3</v>
      </c>
      <c r="I77" s="85">
        <f t="shared" si="17"/>
        <v>4.3499999999999997E-2</v>
      </c>
      <c r="J77" s="82">
        <f t="shared" si="18"/>
        <v>4.3499999999999872E-2</v>
      </c>
    </row>
    <row r="78" spans="1:10" x14ac:dyDescent="0.25">
      <c r="A78" s="9"/>
      <c r="B78" s="68"/>
      <c r="D78" s="38">
        <f t="shared" si="14"/>
        <v>74</v>
      </c>
      <c r="E78" s="62">
        <f t="shared" si="15"/>
        <v>3.6499999999999998E-2</v>
      </c>
      <c r="F78" s="63"/>
      <c r="G78" s="63"/>
      <c r="H78" s="63">
        <f t="shared" si="16"/>
        <v>7.0000000000000001E-3</v>
      </c>
      <c r="I78" s="85">
        <f t="shared" si="17"/>
        <v>4.3499999999999997E-2</v>
      </c>
      <c r="J78" s="82">
        <f t="shared" si="18"/>
        <v>4.3500000000000094E-2</v>
      </c>
    </row>
    <row r="79" spans="1:10" x14ac:dyDescent="0.25">
      <c r="A79" s="9"/>
      <c r="B79" s="68"/>
      <c r="D79" s="38">
        <f t="shared" si="14"/>
        <v>75</v>
      </c>
      <c r="E79" s="62">
        <f t="shared" si="15"/>
        <v>3.6499999999999998E-2</v>
      </c>
      <c r="F79" s="63"/>
      <c r="G79" s="63"/>
      <c r="H79" s="63">
        <f t="shared" si="16"/>
        <v>7.0000000000000001E-3</v>
      </c>
      <c r="I79" s="85">
        <f t="shared" si="17"/>
        <v>4.3499999999999997E-2</v>
      </c>
      <c r="J79" s="82">
        <f t="shared" si="18"/>
        <v>4.3500000000000316E-2</v>
      </c>
    </row>
    <row r="80" spans="1:10" x14ac:dyDescent="0.25">
      <c r="A80" s="9"/>
      <c r="B80" s="68"/>
      <c r="D80" s="38">
        <f t="shared" si="14"/>
        <v>76</v>
      </c>
      <c r="E80" s="62">
        <f t="shared" si="15"/>
        <v>3.6499999999999998E-2</v>
      </c>
      <c r="F80" s="63"/>
      <c r="G80" s="63"/>
      <c r="H80" s="63">
        <f t="shared" si="16"/>
        <v>7.0000000000000001E-3</v>
      </c>
      <c r="I80" s="85">
        <f t="shared" si="17"/>
        <v>4.3499999999999997E-2</v>
      </c>
      <c r="J80" s="82">
        <f t="shared" si="18"/>
        <v>4.3500000000000094E-2</v>
      </c>
    </row>
    <row r="81" spans="1:10" x14ac:dyDescent="0.25">
      <c r="A81" s="9"/>
      <c r="B81" s="68"/>
      <c r="D81" s="38">
        <f t="shared" si="14"/>
        <v>77</v>
      </c>
      <c r="E81" s="62">
        <f t="shared" si="15"/>
        <v>3.6499999999999998E-2</v>
      </c>
      <c r="F81" s="63"/>
      <c r="G81" s="63"/>
      <c r="H81" s="63">
        <f t="shared" si="16"/>
        <v>7.0000000000000001E-3</v>
      </c>
      <c r="I81" s="85">
        <f t="shared" si="17"/>
        <v>4.3499999999999997E-2</v>
      </c>
      <c r="J81" s="82">
        <f t="shared" si="18"/>
        <v>4.3500000000000094E-2</v>
      </c>
    </row>
    <row r="82" spans="1:10" x14ac:dyDescent="0.25">
      <c r="A82" s="9"/>
      <c r="B82" s="68"/>
      <c r="D82" s="38">
        <f t="shared" si="14"/>
        <v>78</v>
      </c>
      <c r="E82" s="62">
        <f t="shared" si="15"/>
        <v>3.6499999999999998E-2</v>
      </c>
      <c r="F82" s="63"/>
      <c r="G82" s="63"/>
      <c r="H82" s="63">
        <f t="shared" si="16"/>
        <v>7.0000000000000001E-3</v>
      </c>
      <c r="I82" s="85">
        <f t="shared" si="17"/>
        <v>4.3499999999999997E-2</v>
      </c>
      <c r="J82" s="82">
        <f t="shared" si="18"/>
        <v>4.3500000000000316E-2</v>
      </c>
    </row>
    <row r="83" spans="1:10" x14ac:dyDescent="0.25">
      <c r="A83" s="9"/>
      <c r="B83" s="68"/>
      <c r="D83" s="38">
        <f t="shared" si="14"/>
        <v>79</v>
      </c>
      <c r="E83" s="62">
        <f t="shared" si="15"/>
        <v>3.6499999999999998E-2</v>
      </c>
      <c r="F83" s="63"/>
      <c r="G83" s="63"/>
      <c r="H83" s="63">
        <f t="shared" si="16"/>
        <v>7.0000000000000001E-3</v>
      </c>
      <c r="I83" s="85">
        <f t="shared" si="17"/>
        <v>4.3499999999999997E-2</v>
      </c>
      <c r="J83" s="82">
        <f t="shared" si="18"/>
        <v>4.3500000000000094E-2</v>
      </c>
    </row>
    <row r="84" spans="1:10" x14ac:dyDescent="0.25">
      <c r="A84" s="9"/>
      <c r="B84" s="68"/>
      <c r="D84" s="38">
        <f t="shared" si="14"/>
        <v>80</v>
      </c>
      <c r="E84" s="62">
        <f t="shared" si="15"/>
        <v>3.6499999999999998E-2</v>
      </c>
      <c r="F84" s="63"/>
      <c r="G84" s="63"/>
      <c r="H84" s="63">
        <f t="shared" si="16"/>
        <v>7.0000000000000001E-3</v>
      </c>
      <c r="I84" s="85">
        <f t="shared" si="17"/>
        <v>4.3499999999999997E-2</v>
      </c>
      <c r="J84" s="82">
        <f t="shared" si="18"/>
        <v>4.3500000000000094E-2</v>
      </c>
    </row>
    <row r="85" spans="1:10" x14ac:dyDescent="0.25">
      <c r="A85" s="9"/>
      <c r="B85" s="68"/>
      <c r="D85" s="38">
        <f t="shared" si="14"/>
        <v>81</v>
      </c>
      <c r="E85" s="62">
        <f t="shared" si="15"/>
        <v>3.6499999999999998E-2</v>
      </c>
      <c r="F85" s="63"/>
      <c r="G85" s="63"/>
      <c r="H85" s="63">
        <f t="shared" si="16"/>
        <v>7.0000000000000001E-3</v>
      </c>
      <c r="I85" s="85">
        <f t="shared" si="17"/>
        <v>4.3499999999999997E-2</v>
      </c>
      <c r="J85" s="82">
        <f t="shared" si="18"/>
        <v>4.3500000000000094E-2</v>
      </c>
    </row>
    <row r="86" spans="1:10" x14ac:dyDescent="0.25">
      <c r="A86" s="9"/>
      <c r="B86" s="68"/>
      <c r="D86" s="38">
        <f t="shared" si="14"/>
        <v>82</v>
      </c>
      <c r="E86" s="62">
        <f t="shared" si="15"/>
        <v>3.6499999999999998E-2</v>
      </c>
      <c r="F86" s="63"/>
      <c r="G86" s="63"/>
      <c r="H86" s="63">
        <f t="shared" si="16"/>
        <v>7.0000000000000001E-3</v>
      </c>
      <c r="I86" s="85">
        <f t="shared" si="17"/>
        <v>4.3499999999999997E-2</v>
      </c>
      <c r="J86" s="82">
        <f t="shared" si="18"/>
        <v>4.3500000000000094E-2</v>
      </c>
    </row>
    <row r="87" spans="1:10" x14ac:dyDescent="0.25">
      <c r="A87" s="9"/>
      <c r="B87" s="68"/>
      <c r="D87" s="38">
        <f t="shared" si="14"/>
        <v>83</v>
      </c>
      <c r="E87" s="62">
        <f t="shared" si="15"/>
        <v>3.6499999999999998E-2</v>
      </c>
      <c r="F87" s="63"/>
      <c r="G87" s="63"/>
      <c r="H87" s="63">
        <f t="shared" si="16"/>
        <v>7.0000000000000001E-3</v>
      </c>
      <c r="I87" s="85">
        <f t="shared" si="17"/>
        <v>4.3499999999999997E-2</v>
      </c>
      <c r="J87" s="82">
        <f t="shared" si="18"/>
        <v>4.3500000000000094E-2</v>
      </c>
    </row>
    <row r="88" spans="1:10" x14ac:dyDescent="0.25">
      <c r="A88" s="9"/>
      <c r="B88" s="68"/>
      <c r="D88" s="38">
        <f t="shared" si="14"/>
        <v>84</v>
      </c>
      <c r="E88" s="62">
        <f t="shared" si="15"/>
        <v>3.6499999999999998E-2</v>
      </c>
      <c r="F88" s="63"/>
      <c r="G88" s="63"/>
      <c r="H88" s="63">
        <f t="shared" si="16"/>
        <v>7.0000000000000001E-3</v>
      </c>
      <c r="I88" s="85">
        <f t="shared" si="17"/>
        <v>4.3499999999999997E-2</v>
      </c>
      <c r="J88" s="82">
        <f t="shared" si="18"/>
        <v>4.3499999999999872E-2</v>
      </c>
    </row>
    <row r="89" spans="1:10" x14ac:dyDescent="0.25">
      <c r="A89" s="9"/>
      <c r="B89" s="68"/>
      <c r="D89" s="38">
        <f t="shared" si="14"/>
        <v>85</v>
      </c>
      <c r="E89" s="62">
        <f t="shared" si="15"/>
        <v>3.6499999999999998E-2</v>
      </c>
      <c r="F89" s="63"/>
      <c r="G89" s="63"/>
      <c r="H89" s="63">
        <f t="shared" si="16"/>
        <v>7.0000000000000001E-3</v>
      </c>
      <c r="I89" s="85">
        <f t="shared" si="17"/>
        <v>4.3499999999999997E-2</v>
      </c>
      <c r="J89" s="82">
        <f t="shared" si="18"/>
        <v>4.3500000000000094E-2</v>
      </c>
    </row>
    <row r="90" spans="1:10" x14ac:dyDescent="0.25">
      <c r="A90" s="9"/>
      <c r="B90" s="68"/>
      <c r="D90" s="38">
        <f t="shared" si="14"/>
        <v>86</v>
      </c>
      <c r="E90" s="62">
        <f t="shared" si="15"/>
        <v>3.6499999999999998E-2</v>
      </c>
      <c r="F90" s="63"/>
      <c r="G90" s="63"/>
      <c r="H90" s="63">
        <f t="shared" si="16"/>
        <v>7.0000000000000001E-3</v>
      </c>
      <c r="I90" s="85">
        <f t="shared" si="17"/>
        <v>4.3499999999999997E-2</v>
      </c>
      <c r="J90" s="82">
        <f t="shared" si="18"/>
        <v>4.3500000000000316E-2</v>
      </c>
    </row>
    <row r="91" spans="1:10" x14ac:dyDescent="0.25">
      <c r="A91" s="9"/>
      <c r="B91" s="68"/>
      <c r="D91" s="38">
        <f t="shared" si="14"/>
        <v>87</v>
      </c>
      <c r="E91" s="62">
        <f t="shared" si="15"/>
        <v>3.6499999999999998E-2</v>
      </c>
      <c r="F91" s="63"/>
      <c r="G91" s="63"/>
      <c r="H91" s="63">
        <f t="shared" si="16"/>
        <v>7.0000000000000001E-3</v>
      </c>
      <c r="I91" s="85">
        <f t="shared" si="17"/>
        <v>4.3499999999999997E-2</v>
      </c>
      <c r="J91" s="82">
        <f t="shared" si="18"/>
        <v>4.3500000000000094E-2</v>
      </c>
    </row>
    <row r="92" spans="1:10" x14ac:dyDescent="0.25">
      <c r="A92" s="9"/>
      <c r="B92" s="68"/>
      <c r="D92" s="38">
        <f t="shared" si="14"/>
        <v>88</v>
      </c>
      <c r="E92" s="62">
        <f t="shared" si="15"/>
        <v>3.6499999999999998E-2</v>
      </c>
      <c r="F92" s="63"/>
      <c r="G92" s="63"/>
      <c r="H92" s="63">
        <f t="shared" si="16"/>
        <v>7.0000000000000001E-3</v>
      </c>
      <c r="I92" s="85">
        <f t="shared" si="17"/>
        <v>4.3499999999999997E-2</v>
      </c>
      <c r="J92" s="82">
        <f t="shared" si="18"/>
        <v>4.3500000000000094E-2</v>
      </c>
    </row>
    <row r="93" spans="1:10" x14ac:dyDescent="0.25">
      <c r="A93" s="9"/>
      <c r="B93" s="68"/>
      <c r="D93" s="38">
        <f t="shared" si="14"/>
        <v>89</v>
      </c>
      <c r="E93" s="62">
        <f t="shared" si="15"/>
        <v>3.6499999999999998E-2</v>
      </c>
      <c r="F93" s="63"/>
      <c r="G93" s="63"/>
      <c r="H93" s="63">
        <f t="shared" si="16"/>
        <v>7.0000000000000001E-3</v>
      </c>
      <c r="I93" s="85">
        <f t="shared" si="17"/>
        <v>4.3499999999999997E-2</v>
      </c>
      <c r="J93" s="82">
        <f t="shared" si="18"/>
        <v>4.3500000000000094E-2</v>
      </c>
    </row>
    <row r="94" spans="1:10" x14ac:dyDescent="0.25">
      <c r="A94" s="9"/>
      <c r="B94" s="68"/>
      <c r="D94" s="38">
        <f t="shared" si="14"/>
        <v>90</v>
      </c>
      <c r="E94" s="62">
        <f t="shared" si="15"/>
        <v>3.6499999999999998E-2</v>
      </c>
      <c r="F94" s="63"/>
      <c r="G94" s="63"/>
      <c r="H94" s="63">
        <f t="shared" si="16"/>
        <v>7.0000000000000001E-3</v>
      </c>
      <c r="I94" s="85">
        <f t="shared" si="17"/>
        <v>4.3499999999999997E-2</v>
      </c>
      <c r="J94" s="82">
        <f t="shared" si="18"/>
        <v>4.3500000000000094E-2</v>
      </c>
    </row>
    <row r="95" spans="1:10" x14ac:dyDescent="0.25">
      <c r="A95" s="9"/>
      <c r="B95" s="68"/>
      <c r="D95" s="38">
        <f t="shared" si="14"/>
        <v>91</v>
      </c>
      <c r="E95" s="62">
        <f t="shared" si="15"/>
        <v>3.6499999999999998E-2</v>
      </c>
      <c r="F95" s="63"/>
      <c r="G95" s="63"/>
      <c r="H95" s="63">
        <f t="shared" si="16"/>
        <v>7.0000000000000001E-3</v>
      </c>
      <c r="I95" s="85">
        <f t="shared" si="17"/>
        <v>4.3499999999999997E-2</v>
      </c>
      <c r="J95" s="82">
        <f t="shared" si="18"/>
        <v>4.3500000000000094E-2</v>
      </c>
    </row>
    <row r="96" spans="1:10" x14ac:dyDescent="0.25">
      <c r="A96" s="9"/>
      <c r="B96" s="68"/>
      <c r="D96" s="38">
        <f t="shared" si="14"/>
        <v>92</v>
      </c>
      <c r="E96" s="62">
        <f t="shared" si="15"/>
        <v>3.6499999999999998E-2</v>
      </c>
      <c r="F96" s="63"/>
      <c r="G96" s="63"/>
      <c r="H96" s="63">
        <f t="shared" si="16"/>
        <v>7.0000000000000001E-3</v>
      </c>
      <c r="I96" s="85">
        <f t="shared" si="17"/>
        <v>4.3499999999999997E-2</v>
      </c>
      <c r="J96" s="82">
        <f t="shared" si="18"/>
        <v>4.3500000000000094E-2</v>
      </c>
    </row>
    <row r="97" spans="1:10" x14ac:dyDescent="0.25">
      <c r="A97" s="9"/>
      <c r="B97" s="68"/>
      <c r="D97" s="38">
        <f t="shared" si="14"/>
        <v>93</v>
      </c>
      <c r="E97" s="62">
        <f t="shared" si="15"/>
        <v>3.6499999999999998E-2</v>
      </c>
      <c r="F97" s="63"/>
      <c r="G97" s="63"/>
      <c r="H97" s="63">
        <f t="shared" si="16"/>
        <v>7.0000000000000001E-3</v>
      </c>
      <c r="I97" s="85">
        <f t="shared" si="17"/>
        <v>4.3499999999999997E-2</v>
      </c>
      <c r="J97" s="82">
        <f t="shared" si="18"/>
        <v>4.3499999999999872E-2</v>
      </c>
    </row>
    <row r="98" spans="1:10" x14ac:dyDescent="0.25">
      <c r="A98" s="9"/>
      <c r="B98" s="68"/>
      <c r="D98" s="38">
        <f t="shared" si="14"/>
        <v>94</v>
      </c>
      <c r="E98" s="62">
        <f t="shared" si="15"/>
        <v>3.6499999999999998E-2</v>
      </c>
      <c r="F98" s="63"/>
      <c r="G98" s="63"/>
      <c r="H98" s="63">
        <f t="shared" si="16"/>
        <v>7.0000000000000001E-3</v>
      </c>
      <c r="I98" s="85">
        <f t="shared" si="17"/>
        <v>4.3499999999999997E-2</v>
      </c>
      <c r="J98" s="82">
        <f t="shared" si="18"/>
        <v>4.3500000000000316E-2</v>
      </c>
    </row>
    <row r="99" spans="1:10" x14ac:dyDescent="0.25">
      <c r="A99" s="9"/>
      <c r="B99" s="68"/>
      <c r="D99" s="38">
        <f t="shared" si="14"/>
        <v>95</v>
      </c>
      <c r="E99" s="62">
        <f t="shared" ref="E99:E104" si="19">IF(D99&gt;=$B$7,$B$6,($B$6-$E$34)/($B$7-$B$5)+E98)</f>
        <v>3.6499999999999998E-2</v>
      </c>
      <c r="F99" s="63"/>
      <c r="G99" s="63"/>
      <c r="H99" s="63">
        <f t="shared" ref="H99:H104" si="20">IF(D99&gt;=$B$7,$B$10,($B$10-$H$34)/($B$7-$B$5)+H98)</f>
        <v>7.0000000000000001E-3</v>
      </c>
      <c r="I99" s="85">
        <f t="shared" si="17"/>
        <v>4.3499999999999997E-2</v>
      </c>
      <c r="J99" s="82">
        <f t="shared" si="18"/>
        <v>4.3500000000000094E-2</v>
      </c>
    </row>
    <row r="100" spans="1:10" x14ac:dyDescent="0.25">
      <c r="A100" s="9"/>
      <c r="B100" s="68"/>
      <c r="D100" s="38">
        <f t="shared" ref="D100:D104" si="21">D99+1</f>
        <v>96</v>
      </c>
      <c r="E100" s="62">
        <f t="shared" si="19"/>
        <v>3.6499999999999998E-2</v>
      </c>
      <c r="F100" s="63"/>
      <c r="G100" s="63"/>
      <c r="H100" s="63">
        <f t="shared" si="20"/>
        <v>7.0000000000000001E-3</v>
      </c>
      <c r="I100" s="85">
        <f t="shared" si="17"/>
        <v>4.3499999999999997E-2</v>
      </c>
      <c r="J100" s="82">
        <f t="shared" si="18"/>
        <v>4.3500000000000094E-2</v>
      </c>
    </row>
    <row r="101" spans="1:10" x14ac:dyDescent="0.25">
      <c r="A101" s="9"/>
      <c r="B101" s="68"/>
      <c r="D101" s="38">
        <f t="shared" si="21"/>
        <v>97</v>
      </c>
      <c r="E101" s="62">
        <f t="shared" si="19"/>
        <v>3.6499999999999998E-2</v>
      </c>
      <c r="F101" s="63"/>
      <c r="G101" s="63"/>
      <c r="H101" s="63">
        <f t="shared" si="20"/>
        <v>7.0000000000000001E-3</v>
      </c>
      <c r="I101" s="85">
        <f t="shared" si="17"/>
        <v>4.3499999999999997E-2</v>
      </c>
      <c r="J101" s="82">
        <f t="shared" si="18"/>
        <v>4.3500000000000094E-2</v>
      </c>
    </row>
    <row r="102" spans="1:10" x14ac:dyDescent="0.25">
      <c r="A102" s="9"/>
      <c r="B102" s="68"/>
      <c r="D102" s="38">
        <f t="shared" si="21"/>
        <v>98</v>
      </c>
      <c r="E102" s="62">
        <f t="shared" si="19"/>
        <v>3.6499999999999998E-2</v>
      </c>
      <c r="F102" s="63"/>
      <c r="G102" s="63"/>
      <c r="H102" s="63">
        <f t="shared" si="20"/>
        <v>7.0000000000000001E-3</v>
      </c>
      <c r="I102" s="85">
        <f t="shared" si="17"/>
        <v>4.3499999999999997E-2</v>
      </c>
      <c r="J102" s="82">
        <f t="shared" si="18"/>
        <v>4.3500000000000094E-2</v>
      </c>
    </row>
    <row r="103" spans="1:10" x14ac:dyDescent="0.25">
      <c r="A103" s="9"/>
      <c r="B103" s="68"/>
      <c r="D103" s="38">
        <f t="shared" si="21"/>
        <v>99</v>
      </c>
      <c r="E103" s="62">
        <f t="shared" si="19"/>
        <v>3.6499999999999998E-2</v>
      </c>
      <c r="F103" s="63"/>
      <c r="G103" s="63"/>
      <c r="H103" s="63">
        <f t="shared" si="20"/>
        <v>7.0000000000000001E-3</v>
      </c>
      <c r="I103" s="85">
        <f t="shared" si="17"/>
        <v>4.3499999999999997E-2</v>
      </c>
      <c r="J103" s="82">
        <f t="shared" si="18"/>
        <v>4.3500000000000094E-2</v>
      </c>
    </row>
    <row r="104" spans="1:10" x14ac:dyDescent="0.25">
      <c r="A104" s="9"/>
      <c r="B104" s="68"/>
      <c r="D104" s="39">
        <f t="shared" si="21"/>
        <v>100</v>
      </c>
      <c r="E104" s="64">
        <f t="shared" si="19"/>
        <v>3.6499999999999998E-2</v>
      </c>
      <c r="F104" s="65"/>
      <c r="G104" s="65"/>
      <c r="H104" s="65">
        <f t="shared" si="20"/>
        <v>7.0000000000000001E-3</v>
      </c>
      <c r="I104" s="86">
        <f t="shared" si="17"/>
        <v>4.3499999999999997E-2</v>
      </c>
      <c r="J104" s="83">
        <f t="shared" si="18"/>
        <v>4.3500000000000316E-2</v>
      </c>
    </row>
  </sheetData>
  <mergeCells count="4">
    <mergeCell ref="L38:Y41"/>
    <mergeCell ref="L42:Y44"/>
    <mergeCell ref="L45:Y48"/>
    <mergeCell ref="L49:Y54"/>
  </mergeCells>
  <pageMargins left="0.7" right="0.7" top="0.75" bottom="0.75" header="0.3" footer="0.3"/>
  <pageSetup orientation="portrait" r:id="rId1"/>
  <ignoredErrors>
    <ignoredError sqref="H3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5615-F124-4F55-9F86-55C9A44C79A8}">
  <sheetPr codeName="Sheet6"/>
  <dimension ref="A1:Y106"/>
  <sheetViews>
    <sheetView zoomScaleNormal="100" workbookViewId="0">
      <selection activeCell="B21" sqref="B21"/>
    </sheetView>
  </sheetViews>
  <sheetFormatPr defaultRowHeight="15" x14ac:dyDescent="0.25"/>
  <cols>
    <col min="1" max="1" width="50.7109375" style="3" customWidth="1"/>
    <col min="2" max="2" width="22.140625" style="3" customWidth="1"/>
    <col min="4" max="10" width="11.28515625" customWidth="1"/>
  </cols>
  <sheetData>
    <row r="1" spans="1:23" ht="21" x14ac:dyDescent="0.35">
      <c r="A1" s="69" t="s">
        <v>32</v>
      </c>
    </row>
    <row r="2" spans="1:23" x14ac:dyDescent="0.25">
      <c r="A2" s="17" t="s">
        <v>41</v>
      </c>
      <c r="B2" s="7">
        <f>Courbe_Référence_Liquide!E1</f>
        <v>46234</v>
      </c>
    </row>
    <row r="3" spans="1:23" x14ac:dyDescent="0.25">
      <c r="A3" s="17"/>
      <c r="B3" s="7"/>
      <c r="D3" s="52" t="s">
        <v>31</v>
      </c>
      <c r="E3" s="53"/>
      <c r="F3" s="53"/>
      <c r="G3" s="53"/>
      <c r="H3" s="53"/>
      <c r="I3" s="54"/>
      <c r="J3" s="80"/>
      <c r="L3" s="47" t="s">
        <v>22</v>
      </c>
      <c r="M3" s="48"/>
      <c r="N3" s="48"/>
      <c r="O3" s="48"/>
      <c r="P3" s="49"/>
      <c r="R3" s="50" t="s">
        <v>19</v>
      </c>
      <c r="S3" s="51"/>
      <c r="T3" s="51"/>
      <c r="U3" s="51"/>
      <c r="V3" s="51"/>
      <c r="W3" s="58"/>
    </row>
    <row r="4" spans="1:23" ht="46.5" customHeight="1" x14ac:dyDescent="0.25">
      <c r="A4" s="17" t="s">
        <v>40</v>
      </c>
      <c r="B4"/>
      <c r="D4" s="40" t="s">
        <v>26</v>
      </c>
      <c r="E4" s="79" t="s">
        <v>21</v>
      </c>
      <c r="F4" s="41" t="s">
        <v>23</v>
      </c>
      <c r="G4" s="41" t="s">
        <v>24</v>
      </c>
      <c r="H4" s="41" t="s">
        <v>25</v>
      </c>
      <c r="I4" s="84" t="s">
        <v>28</v>
      </c>
      <c r="J4" s="81" t="s">
        <v>35</v>
      </c>
      <c r="L4" s="40" t="s">
        <v>26</v>
      </c>
      <c r="M4" s="41" t="s">
        <v>27</v>
      </c>
      <c r="N4" s="41" t="s">
        <v>29</v>
      </c>
      <c r="O4" s="41" t="s">
        <v>30</v>
      </c>
      <c r="P4" s="45" t="s">
        <v>28</v>
      </c>
      <c r="Q4" s="30"/>
      <c r="R4" s="40" t="s">
        <v>26</v>
      </c>
      <c r="S4" s="41" t="s">
        <v>27</v>
      </c>
      <c r="T4" s="41" t="s">
        <v>29</v>
      </c>
      <c r="U4" s="41" t="s">
        <v>30</v>
      </c>
      <c r="V4" s="67" t="s">
        <v>28</v>
      </c>
      <c r="W4" s="66" t="s">
        <v>23</v>
      </c>
    </row>
    <row r="5" spans="1:23" x14ac:dyDescent="0.25">
      <c r="A5" s="73" t="s">
        <v>12</v>
      </c>
      <c r="B5" s="24">
        <v>30</v>
      </c>
      <c r="D5" s="37">
        <v>1</v>
      </c>
      <c r="E5" s="62">
        <f>P5</f>
        <v>2.6412966522249448E-2</v>
      </c>
      <c r="F5" s="63">
        <f>W5*$B$8</f>
        <v>5.0717262371888679E-3</v>
      </c>
      <c r="G5" s="63">
        <f t="shared" ref="G5:G34" si="0">$B$11</f>
        <v>5.0000000000000001E-3</v>
      </c>
      <c r="H5" s="63">
        <f>F5+G5</f>
        <v>1.0071726237188869E-2</v>
      </c>
      <c r="I5" s="85">
        <f>E5+H5</f>
        <v>3.6484692759438317E-2</v>
      </c>
      <c r="J5" s="82">
        <f>I5</f>
        <v>3.6484692759438317E-2</v>
      </c>
      <c r="L5" s="37">
        <v>1</v>
      </c>
      <c r="M5" s="31">
        <f t="shared" ref="M5:M34" si="1">VLOOKUP(L5,market_curves,2,FALSE)</f>
        <v>2.6412966522249448E-2</v>
      </c>
      <c r="N5" s="46">
        <f>1/(1+P5)^L5</f>
        <v>0.97426672559316607</v>
      </c>
      <c r="O5" s="32"/>
      <c r="P5" s="42">
        <f>M5</f>
        <v>2.6412966522249448E-2</v>
      </c>
      <c r="R5" s="37">
        <v>1</v>
      </c>
      <c r="S5" s="31">
        <f t="shared" ref="S5:S34" si="2">(VLOOKUP(R5,market_curves,4,FALSE)+VLOOKUP(R5,market_curves,5,FALSE))/2</f>
        <v>3.2752624318735532E-2</v>
      </c>
      <c r="T5" s="46">
        <f>1/(1+V5)^R5</f>
        <v>0.968286089478261</v>
      </c>
      <c r="U5" s="46"/>
      <c r="V5" s="55">
        <f>S5</f>
        <v>3.2752624318735532E-2</v>
      </c>
      <c r="W5" s="59">
        <f>V5-P5</f>
        <v>6.339657796486084E-3</v>
      </c>
    </row>
    <row r="6" spans="1:23" x14ac:dyDescent="0.25">
      <c r="A6" s="74" t="s">
        <v>13</v>
      </c>
      <c r="B6" s="25">
        <v>3.6499999999999998E-2</v>
      </c>
      <c r="D6" s="38">
        <v>2</v>
      </c>
      <c r="E6" s="62">
        <f t="shared" ref="E6:E34" si="3">P6</f>
        <v>2.935276414426391E-2</v>
      </c>
      <c r="F6" s="63">
        <f>W6*$B$8</f>
        <v>5.4159225221853905E-3</v>
      </c>
      <c r="G6" s="63">
        <f t="shared" si="0"/>
        <v>5.0000000000000001E-3</v>
      </c>
      <c r="H6" s="63">
        <f t="shared" ref="H6:H34" si="4">F6+G6</f>
        <v>1.041592252218539E-2</v>
      </c>
      <c r="I6" s="85">
        <f t="shared" ref="I6:I69" si="5">E6+H6</f>
        <v>3.9768686666449296E-2</v>
      </c>
      <c r="J6" s="82">
        <f t="shared" ref="J6:J69" si="6">((1+I6)^D6)/((1+I5)^D5)-1</f>
        <v>4.3063085566468429E-2</v>
      </c>
      <c r="L6" s="38">
        <v>2</v>
      </c>
      <c r="M6" s="33">
        <f t="shared" si="1"/>
        <v>2.93101826872606E-2</v>
      </c>
      <c r="N6" s="34">
        <f>1/(1+P6)^L6</f>
        <v>0.94378165165971428</v>
      </c>
      <c r="O6" s="34">
        <f>M6*SUM($N$5:N5)</f>
        <v>2.855593571325489E-2</v>
      </c>
      <c r="P6" s="43">
        <f>((1+M6)/(1-O6))^(1/L6)-1</f>
        <v>2.935276414426391E-2</v>
      </c>
      <c r="R6" s="38">
        <v>2</v>
      </c>
      <c r="S6" s="33">
        <f t="shared" si="2"/>
        <v>3.606278401159968E-2</v>
      </c>
      <c r="T6" s="34">
        <f>1/(1+V6)^R6</f>
        <v>0.93148882749841566</v>
      </c>
      <c r="U6" s="34">
        <f>S6*SUM($T$5:T5)</f>
        <v>3.491909210629101E-2</v>
      </c>
      <c r="V6" s="56">
        <f>((1+S6)/(1-U6))^(1/R6)-1</f>
        <v>3.6122667296995647E-2</v>
      </c>
      <c r="W6" s="60">
        <f t="shared" ref="W6:W34" si="7">V6-P6</f>
        <v>6.7699031527317377E-3</v>
      </c>
    </row>
    <row r="7" spans="1:23" x14ac:dyDescent="0.25">
      <c r="A7" s="74" t="s">
        <v>14</v>
      </c>
      <c r="B7" s="26">
        <v>70</v>
      </c>
      <c r="D7" s="38">
        <v>3</v>
      </c>
      <c r="E7" s="62">
        <f t="shared" si="3"/>
        <v>3.1232712706455779E-2</v>
      </c>
      <c r="F7" s="63">
        <f>W7*$B$8</f>
        <v>5.4160366549758981E-3</v>
      </c>
      <c r="G7" s="63">
        <f t="shared" si="0"/>
        <v>5.0000000000000001E-3</v>
      </c>
      <c r="H7" s="63">
        <f t="shared" si="4"/>
        <v>1.0416036654975898E-2</v>
      </c>
      <c r="I7" s="85">
        <f t="shared" si="5"/>
        <v>4.1648749361431675E-2</v>
      </c>
      <c r="J7" s="82">
        <f t="shared" si="6"/>
        <v>4.5419079231023396E-2</v>
      </c>
      <c r="L7" s="38">
        <v>3</v>
      </c>
      <c r="M7" s="33">
        <f t="shared" si="1"/>
        <v>3.1144514390962552E-2</v>
      </c>
      <c r="N7" s="34">
        <f t="shared" ref="N7:N34" si="8">1/(1+P7)^L7</f>
        <v>0.91186376069453712</v>
      </c>
      <c r="O7" s="34">
        <f>M7*SUM($N$5:N6)</f>
        <v>5.9736685287914697E-2</v>
      </c>
      <c r="P7" s="43">
        <f t="shared" ref="P7:P34" si="9">((1+M7)/(1-O7))^(1/L7)-1</f>
        <v>3.1232712706455779E-2</v>
      </c>
      <c r="R7" s="38">
        <v>3</v>
      </c>
      <c r="S7" s="33">
        <f t="shared" si="2"/>
        <v>3.7890286557211605E-2</v>
      </c>
      <c r="T7" s="34">
        <f t="shared" ref="T7:T34" si="10">1/(1+V7)^R7</f>
        <v>0.89413784483895509</v>
      </c>
      <c r="U7" s="34">
        <f>S7*SUM($T$5:T6)</f>
        <v>7.1983015998449168E-2</v>
      </c>
      <c r="V7" s="56">
        <f t="shared" ref="V7:V34" si="11">((1+S7)/(1-U7))^(1/R7)-1</f>
        <v>3.8002758525175651E-2</v>
      </c>
      <c r="W7" s="60">
        <f t="shared" si="7"/>
        <v>6.770045818719872E-3</v>
      </c>
    </row>
    <row r="8" spans="1:23" x14ac:dyDescent="0.25">
      <c r="A8" s="74" t="s">
        <v>1392</v>
      </c>
      <c r="B8" s="100">
        <v>0.8</v>
      </c>
      <c r="D8" s="38">
        <v>4</v>
      </c>
      <c r="E8" s="62">
        <f t="shared" si="3"/>
        <v>3.2562098409808282E-2</v>
      </c>
      <c r="F8" s="63">
        <f>W8*$B$9</f>
        <v>5.5140699038044305E-3</v>
      </c>
      <c r="G8" s="63">
        <f t="shared" si="0"/>
        <v>5.0000000000000001E-3</v>
      </c>
      <c r="H8" s="63">
        <f t="shared" si="4"/>
        <v>1.0514069903804431E-2</v>
      </c>
      <c r="I8" s="85">
        <f t="shared" si="5"/>
        <v>4.3076168313612717E-2</v>
      </c>
      <c r="J8" s="82">
        <f t="shared" si="6"/>
        <v>4.7370172240824626E-2</v>
      </c>
      <c r="L8" s="38">
        <v>4</v>
      </c>
      <c r="M8" s="33">
        <f t="shared" si="1"/>
        <v>3.2428877637364018E-2</v>
      </c>
      <c r="N8" s="34">
        <f t="shared" si="8"/>
        <v>0.87970139660605595</v>
      </c>
      <c r="O8" s="34">
        <f>M8*SUM($N$5:N7)</f>
        <v>9.1770874445987999E-2</v>
      </c>
      <c r="P8" s="43">
        <f t="shared" si="9"/>
        <v>3.2562098409808282E-2</v>
      </c>
      <c r="R8" s="38">
        <v>4</v>
      </c>
      <c r="S8" s="33">
        <f t="shared" si="2"/>
        <v>3.9713256400997543E-2</v>
      </c>
      <c r="T8" s="34">
        <f t="shared" si="10"/>
        <v>0.85508636218167888</v>
      </c>
      <c r="U8" s="34">
        <f>S8*SUM($T$5:T7)</f>
        <v>0.11095537387200335</v>
      </c>
      <c r="V8" s="56">
        <f t="shared" si="11"/>
        <v>3.9914191614880856E-2</v>
      </c>
      <c r="W8" s="60">
        <f t="shared" si="7"/>
        <v>7.352093205072574E-3</v>
      </c>
    </row>
    <row r="9" spans="1:23" x14ac:dyDescent="0.25">
      <c r="A9" s="74" t="s">
        <v>1393</v>
      </c>
      <c r="B9" s="100">
        <v>0.75</v>
      </c>
      <c r="D9" s="38">
        <v>5</v>
      </c>
      <c r="E9" s="62">
        <f t="shared" si="3"/>
        <v>3.3603816331450487E-2</v>
      </c>
      <c r="F9" s="63">
        <f t="shared" ref="F9:F34" si="12">W9*$B$10</f>
        <v>5.7232855670192873E-3</v>
      </c>
      <c r="G9" s="63">
        <f t="shared" si="0"/>
        <v>5.0000000000000001E-3</v>
      </c>
      <c r="H9" s="63">
        <f t="shared" si="4"/>
        <v>1.0723285567019288E-2</v>
      </c>
      <c r="I9" s="85">
        <f t="shared" si="5"/>
        <v>4.4327101898469778E-2</v>
      </c>
      <c r="J9" s="82">
        <f t="shared" si="6"/>
        <v>4.9345856355045292E-2</v>
      </c>
      <c r="L9" s="38">
        <v>5</v>
      </c>
      <c r="M9" s="33">
        <f t="shared" si="1"/>
        <v>3.3424434017020221E-2</v>
      </c>
      <c r="N9" s="34">
        <f t="shared" si="8"/>
        <v>0.84767520328558932</v>
      </c>
      <c r="O9" s="34">
        <f>M9*SUM($N$5:N8)</f>
        <v>0.12399173281432772</v>
      </c>
      <c r="P9" s="43">
        <f t="shared" si="9"/>
        <v>3.3603816331450487E-2</v>
      </c>
      <c r="R9" s="38">
        <v>5</v>
      </c>
      <c r="S9" s="33">
        <f t="shared" si="2"/>
        <v>4.1459103606628522E-2</v>
      </c>
      <c r="T9" s="34">
        <f t="shared" si="10"/>
        <v>0.81492951986165463</v>
      </c>
      <c r="U9" s="34">
        <f>S9*SUM($T$5:T8)</f>
        <v>0.15128423274230121</v>
      </c>
      <c r="V9" s="56">
        <f t="shared" si="11"/>
        <v>4.1779938570049469E-2</v>
      </c>
      <c r="W9" s="60">
        <f t="shared" si="7"/>
        <v>8.1761222385989818E-3</v>
      </c>
    </row>
    <row r="10" spans="1:23" x14ac:dyDescent="0.25">
      <c r="A10" s="74" t="s">
        <v>1394</v>
      </c>
      <c r="B10" s="27">
        <v>0.7</v>
      </c>
      <c r="D10" s="38">
        <v>6</v>
      </c>
      <c r="E10" s="62">
        <f t="shared" si="3"/>
        <v>3.4477098239027892E-2</v>
      </c>
      <c r="F10" s="63">
        <f t="shared" si="12"/>
        <v>6.3544358634872733E-3</v>
      </c>
      <c r="G10" s="63">
        <f t="shared" si="0"/>
        <v>5.0000000000000001E-3</v>
      </c>
      <c r="H10" s="63">
        <f t="shared" si="4"/>
        <v>1.1354435863487274E-2</v>
      </c>
      <c r="I10" s="85">
        <f t="shared" si="5"/>
        <v>4.583153410251517E-2</v>
      </c>
      <c r="J10" s="82">
        <f t="shared" si="6"/>
        <v>5.3386266358180778E-2</v>
      </c>
      <c r="L10" s="38">
        <v>6</v>
      </c>
      <c r="M10" s="33">
        <f t="shared" si="1"/>
        <v>3.4249044785606753E-2</v>
      </c>
      <c r="N10" s="34">
        <f t="shared" si="8"/>
        <v>0.81597098703798931</v>
      </c>
      <c r="O10" s="34">
        <f>M10*SUM($N$5:N9)</f>
        <v>0.15608278608319132</v>
      </c>
      <c r="P10" s="43">
        <f t="shared" si="9"/>
        <v>3.4477098239027892E-2</v>
      </c>
      <c r="R10" s="38">
        <v>6</v>
      </c>
      <c r="S10" s="33">
        <f t="shared" si="2"/>
        <v>4.3087431897915529E-2</v>
      </c>
      <c r="T10" s="34">
        <f t="shared" si="10"/>
        <v>0.77429825522010143</v>
      </c>
      <c r="U10" s="34">
        <f>S10*SUM($T$5:T9)</f>
        <v>0.19233922143942758</v>
      </c>
      <c r="V10" s="56">
        <f t="shared" si="11"/>
        <v>4.3554863758295426E-2</v>
      </c>
      <c r="W10" s="60">
        <f t="shared" si="7"/>
        <v>9.0777655192675333E-3</v>
      </c>
    </row>
    <row r="11" spans="1:23" x14ac:dyDescent="0.25">
      <c r="A11" s="74" t="s">
        <v>34</v>
      </c>
      <c r="B11" s="25">
        <v>5.0000000000000001E-3</v>
      </c>
      <c r="D11" s="38">
        <v>7</v>
      </c>
      <c r="E11" s="62">
        <f t="shared" si="3"/>
        <v>3.5239022083551896E-2</v>
      </c>
      <c r="F11" s="63">
        <f t="shared" si="12"/>
        <v>6.982442690072665E-3</v>
      </c>
      <c r="G11" s="63">
        <f t="shared" si="0"/>
        <v>5.0000000000000001E-3</v>
      </c>
      <c r="H11" s="63">
        <f t="shared" si="4"/>
        <v>1.1982442690072665E-2</v>
      </c>
      <c r="I11" s="85">
        <f t="shared" si="5"/>
        <v>4.7221464773624558E-2</v>
      </c>
      <c r="J11" s="82">
        <f t="shared" si="6"/>
        <v>5.5599926989431836E-2</v>
      </c>
      <c r="L11" s="38">
        <v>7</v>
      </c>
      <c r="M11" s="33">
        <f t="shared" si="1"/>
        <v>3.4959261929201846E-2</v>
      </c>
      <c r="N11" s="34">
        <f t="shared" si="8"/>
        <v>0.78472152068140921</v>
      </c>
      <c r="O11" s="34">
        <f>M11*SUM($N$5:N10)</f>
        <v>0.18784519413560791</v>
      </c>
      <c r="P11" s="43">
        <f t="shared" si="9"/>
        <v>3.5239022083551896E-2</v>
      </c>
      <c r="R11" s="38">
        <v>7</v>
      </c>
      <c r="S11" s="33">
        <f t="shared" si="2"/>
        <v>4.457863654578853E-2</v>
      </c>
      <c r="T11" s="34">
        <f t="shared" si="10"/>
        <v>0.73377624250118678</v>
      </c>
      <c r="U11" s="34">
        <f>S11*SUM($T$5:T10)</f>
        <v>0.2335130130784186</v>
      </c>
      <c r="V11" s="56">
        <f t="shared" si="11"/>
        <v>4.5213940212227133E-2</v>
      </c>
      <c r="W11" s="60">
        <f t="shared" si="7"/>
        <v>9.9749181286752364E-3</v>
      </c>
    </row>
    <row r="12" spans="1:23" x14ac:dyDescent="0.25">
      <c r="A12" s="74" t="s">
        <v>17</v>
      </c>
      <c r="B12" s="25">
        <v>1.4999999999999999E-2</v>
      </c>
      <c r="D12" s="38">
        <v>8</v>
      </c>
      <c r="E12" s="62">
        <f t="shared" si="3"/>
        <v>3.5919650101123413E-2</v>
      </c>
      <c r="F12" s="63">
        <f t="shared" si="12"/>
        <v>7.5777587712293698E-3</v>
      </c>
      <c r="G12" s="63">
        <f t="shared" si="0"/>
        <v>5.0000000000000001E-3</v>
      </c>
      <c r="H12" s="63">
        <f t="shared" si="4"/>
        <v>1.257775877122937E-2</v>
      </c>
      <c r="I12" s="85">
        <f t="shared" si="5"/>
        <v>4.8497408872352779E-2</v>
      </c>
      <c r="J12" s="82">
        <f t="shared" si="6"/>
        <v>5.7472653209470259E-2</v>
      </c>
      <c r="L12" s="38">
        <v>8</v>
      </c>
      <c r="M12" s="33">
        <f t="shared" si="1"/>
        <v>3.5585149817645156E-2</v>
      </c>
      <c r="N12" s="34">
        <f t="shared" si="8"/>
        <v>0.75403487095199673</v>
      </c>
      <c r="O12" s="34">
        <f>M12*SUM($N$5:N11)</f>
        <v>0.21913268519744697</v>
      </c>
      <c r="P12" s="43">
        <f t="shared" si="9"/>
        <v>3.5919650101123413E-2</v>
      </c>
      <c r="R12" s="38">
        <v>8</v>
      </c>
      <c r="S12" s="33">
        <f t="shared" si="2"/>
        <v>4.592630432471323E-2</v>
      </c>
      <c r="T12" s="34">
        <f t="shared" si="10"/>
        <v>0.6938614731180297</v>
      </c>
      <c r="U12" s="34">
        <f>S12*SUM($T$5:T11)</f>
        <v>0.27427203370835818</v>
      </c>
      <c r="V12" s="56">
        <f t="shared" si="11"/>
        <v>4.6745019774308227E-2</v>
      </c>
      <c r="W12" s="60">
        <f t="shared" si="7"/>
        <v>1.0825369673184815E-2</v>
      </c>
    </row>
    <row r="13" spans="1:23" x14ac:dyDescent="0.25">
      <c r="A13" s="75" t="s">
        <v>16</v>
      </c>
      <c r="B13" s="28" t="s">
        <v>18</v>
      </c>
      <c r="D13" s="38">
        <v>9</v>
      </c>
      <c r="E13" s="62">
        <f t="shared" si="3"/>
        <v>3.6536391479317754E-2</v>
      </c>
      <c r="F13" s="63">
        <f t="shared" si="12"/>
        <v>8.1254465913344065E-3</v>
      </c>
      <c r="G13" s="63">
        <f t="shared" si="0"/>
        <v>5.0000000000000001E-3</v>
      </c>
      <c r="H13" s="63">
        <f t="shared" si="4"/>
        <v>1.3125446591334407E-2</v>
      </c>
      <c r="I13" s="85">
        <f t="shared" si="5"/>
        <v>4.9661838070652164E-2</v>
      </c>
      <c r="J13" s="82">
        <f t="shared" si="6"/>
        <v>5.902394695824964E-2</v>
      </c>
      <c r="L13" s="38">
        <v>9</v>
      </c>
      <c r="M13" s="33">
        <f t="shared" si="1"/>
        <v>3.6144401191390285E-2</v>
      </c>
      <c r="N13" s="34">
        <f t="shared" si="8"/>
        <v>0.72400074312125096</v>
      </c>
      <c r="O13" s="34">
        <f>M13*SUM($N$5:N12)</f>
        <v>0.24983068355650945</v>
      </c>
      <c r="P13" s="43">
        <f t="shared" si="9"/>
        <v>3.6536391479317754E-2</v>
      </c>
      <c r="R13" s="38">
        <v>9</v>
      </c>
      <c r="S13" s="33">
        <f t="shared" si="2"/>
        <v>4.7132163986967179E-2</v>
      </c>
      <c r="T13" s="34">
        <f t="shared" si="10"/>
        <v>0.6549539775894555</v>
      </c>
      <c r="U13" s="34">
        <f>S13*SUM($T$5:T12)</f>
        <v>0.31417662413488123</v>
      </c>
      <c r="V13" s="56">
        <f t="shared" si="11"/>
        <v>4.8144172324081191E-2</v>
      </c>
      <c r="W13" s="60">
        <f t="shared" si="7"/>
        <v>1.1607780844763438E-2</v>
      </c>
    </row>
    <row r="14" spans="1:23" x14ac:dyDescent="0.25">
      <c r="D14" s="38">
        <v>10</v>
      </c>
      <c r="E14" s="62">
        <f t="shared" si="3"/>
        <v>3.7100188940019319E-2</v>
      </c>
      <c r="F14" s="63">
        <f t="shared" si="12"/>
        <v>8.6187117920781594E-3</v>
      </c>
      <c r="G14" s="63">
        <f t="shared" si="0"/>
        <v>5.0000000000000001E-3</v>
      </c>
      <c r="H14" s="63">
        <f t="shared" si="4"/>
        <v>1.3618711792078159E-2</v>
      </c>
      <c r="I14" s="85">
        <f t="shared" si="5"/>
        <v>5.0718900732097477E-2</v>
      </c>
      <c r="J14" s="82">
        <f t="shared" si="6"/>
        <v>6.0280496759588909E-2</v>
      </c>
      <c r="L14" s="38">
        <v>10</v>
      </c>
      <c r="M14" s="33">
        <f t="shared" si="1"/>
        <v>3.6648388792165809E-2</v>
      </c>
      <c r="N14" s="34">
        <f t="shared" si="8"/>
        <v>0.69469290946736273</v>
      </c>
      <c r="O14" s="34">
        <f>M14*SUM($N$5:N13)</f>
        <v>0.27984771469531589</v>
      </c>
      <c r="P14" s="43">
        <f t="shared" si="9"/>
        <v>3.7100188940019319E-2</v>
      </c>
      <c r="R14" s="38">
        <v>10</v>
      </c>
      <c r="S14" s="33">
        <f t="shared" si="2"/>
        <v>4.8202750944854156E-2</v>
      </c>
      <c r="T14" s="34">
        <f t="shared" si="10"/>
        <v>0.61735804843116726</v>
      </c>
      <c r="U14" s="34">
        <f>S14*SUM($T$5:T13)</f>
        <v>0.35288359531650365</v>
      </c>
      <c r="V14" s="56">
        <f t="shared" si="11"/>
        <v>4.9412634357273832E-2</v>
      </c>
      <c r="W14" s="60">
        <f t="shared" si="7"/>
        <v>1.2312445417254514E-2</v>
      </c>
    </row>
    <row r="15" spans="1:23" x14ac:dyDescent="0.25">
      <c r="A15" s="9"/>
      <c r="B15" s="68"/>
      <c r="D15" s="38">
        <v>11</v>
      </c>
      <c r="E15" s="62">
        <f t="shared" si="3"/>
        <v>3.761840510432668E-2</v>
      </c>
      <c r="F15" s="63">
        <f t="shared" si="12"/>
        <v>9.0554759980414623E-3</v>
      </c>
      <c r="G15" s="63">
        <f t="shared" si="0"/>
        <v>5.0000000000000001E-3</v>
      </c>
      <c r="H15" s="63">
        <f t="shared" si="4"/>
        <v>1.4055475998041463E-2</v>
      </c>
      <c r="I15" s="85">
        <f t="shared" si="5"/>
        <v>5.1673881102368147E-2</v>
      </c>
      <c r="J15" s="82">
        <f t="shared" si="6"/>
        <v>6.1271553296470493E-2</v>
      </c>
      <c r="L15" s="38">
        <v>11</v>
      </c>
      <c r="M15" s="33">
        <f t="shared" si="1"/>
        <v>3.7104980787737496E-2</v>
      </c>
      <c r="N15" s="34">
        <f t="shared" si="8"/>
        <v>0.66617091506454229</v>
      </c>
      <c r="O15" s="34">
        <f>M15*SUM($N$5:N14)</f>
        <v>0.3091108259306381</v>
      </c>
      <c r="P15" s="43">
        <f t="shared" si="9"/>
        <v>3.761840510432668E-2</v>
      </c>
      <c r="R15" s="38">
        <v>11</v>
      </c>
      <c r="S15" s="33">
        <f t="shared" si="2"/>
        <v>4.9147224372126486E-2</v>
      </c>
      <c r="T15" s="34">
        <f t="shared" si="10"/>
        <v>0.58129177427695322</v>
      </c>
      <c r="U15" s="34">
        <f>S15*SUM($T$5:T14)</f>
        <v>0.39013934846698534</v>
      </c>
      <c r="V15" s="56">
        <f t="shared" si="11"/>
        <v>5.0554799387243055E-2</v>
      </c>
      <c r="W15" s="60">
        <f t="shared" si="7"/>
        <v>1.2936394282916375E-2</v>
      </c>
    </row>
    <row r="16" spans="1:23" x14ac:dyDescent="0.25">
      <c r="A16" s="9"/>
      <c r="B16" s="68"/>
      <c r="D16" s="38">
        <v>12</v>
      </c>
      <c r="E16" s="62">
        <f t="shared" si="3"/>
        <v>3.8096280751088729E-2</v>
      </c>
      <c r="F16" s="63">
        <f t="shared" si="12"/>
        <v>9.4364287377796778E-3</v>
      </c>
      <c r="G16" s="63">
        <f t="shared" si="0"/>
        <v>5.0000000000000001E-3</v>
      </c>
      <c r="H16" s="63">
        <f t="shared" si="4"/>
        <v>1.4436428737779679E-2</v>
      </c>
      <c r="I16" s="85">
        <f t="shared" si="5"/>
        <v>5.2532709488868408E-2</v>
      </c>
      <c r="J16" s="82">
        <f t="shared" si="6"/>
        <v>6.2026236743545127E-2</v>
      </c>
      <c r="L16" s="38">
        <v>12</v>
      </c>
      <c r="M16" s="33">
        <f t="shared" si="1"/>
        <v>3.7519960330265389E-2</v>
      </c>
      <c r="N16" s="34">
        <f t="shared" si="8"/>
        <v>0.6384815897162901</v>
      </c>
      <c r="O16" s="34">
        <f>M16*SUM($N$5:N15)</f>
        <v>0.3375626063659497</v>
      </c>
      <c r="P16" s="43">
        <f t="shared" si="9"/>
        <v>3.8096280751088729E-2</v>
      </c>
      <c r="R16" s="38">
        <v>12</v>
      </c>
      <c r="S16" s="33">
        <f t="shared" si="2"/>
        <v>4.9975958049212066E-2</v>
      </c>
      <c r="T16" s="34">
        <f t="shared" si="10"/>
        <v>0.54689957373639786</v>
      </c>
      <c r="U16" s="34">
        <f>S16*SUM($T$5:T15)</f>
        <v>0.42576859610942019</v>
      </c>
      <c r="V16" s="56">
        <f t="shared" si="11"/>
        <v>5.1576893233631127E-2</v>
      </c>
      <c r="W16" s="60">
        <f t="shared" si="7"/>
        <v>1.3480612482542398E-2</v>
      </c>
    </row>
    <row r="17" spans="1:23" x14ac:dyDescent="0.25">
      <c r="A17" s="9"/>
      <c r="B17" s="68"/>
      <c r="D17" s="38">
        <v>13</v>
      </c>
      <c r="E17" s="62">
        <f t="shared" si="3"/>
        <v>3.8537725141690515E-2</v>
      </c>
      <c r="F17" s="63">
        <f t="shared" si="12"/>
        <v>9.7638650813758106E-3</v>
      </c>
      <c r="G17" s="63">
        <f t="shared" si="0"/>
        <v>5.0000000000000001E-3</v>
      </c>
      <c r="H17" s="63">
        <f t="shared" si="4"/>
        <v>1.476386508137581E-2</v>
      </c>
      <c r="I17" s="85">
        <f t="shared" si="5"/>
        <v>5.3301590223066325E-2</v>
      </c>
      <c r="J17" s="82">
        <f t="shared" si="6"/>
        <v>6.2572086968833984E-2</v>
      </c>
      <c r="L17" s="38">
        <v>13</v>
      </c>
      <c r="M17" s="33">
        <f t="shared" si="1"/>
        <v>3.7897793537209568E-2</v>
      </c>
      <c r="N17" s="34">
        <f t="shared" si="8"/>
        <v>0.61166044849629198</v>
      </c>
      <c r="O17" s="34">
        <f>M17*SUM($N$5:N16)</f>
        <v>0.36515897011171872</v>
      </c>
      <c r="P17" s="43">
        <f t="shared" si="9"/>
        <v>3.8537725141690515E-2</v>
      </c>
      <c r="R17" s="38">
        <v>13</v>
      </c>
      <c r="S17" s="33">
        <f t="shared" si="2"/>
        <v>5.0699649179510753E-2</v>
      </c>
      <c r="T17" s="34">
        <f t="shared" si="10"/>
        <v>0.51426525559504721</v>
      </c>
      <c r="U17" s="34">
        <f>S17*SUM($T$5:T16)</f>
        <v>0.45966167636107191</v>
      </c>
      <c r="V17" s="56">
        <f t="shared" si="11"/>
        <v>5.2486103829370245E-2</v>
      </c>
      <c r="W17" s="60">
        <f t="shared" si="7"/>
        <v>1.394837868767973E-2</v>
      </c>
    </row>
    <row r="18" spans="1:23" x14ac:dyDescent="0.25">
      <c r="A18" s="9"/>
      <c r="B18" s="68"/>
      <c r="D18" s="38">
        <v>14</v>
      </c>
      <c r="E18" s="62">
        <f t="shared" si="3"/>
        <v>3.8945770638358246E-2</v>
      </c>
      <c r="F18" s="63">
        <f t="shared" si="12"/>
        <v>1.0040970769608614E-2</v>
      </c>
      <c r="G18" s="63">
        <f t="shared" si="0"/>
        <v>5.0000000000000001E-3</v>
      </c>
      <c r="H18" s="63">
        <f t="shared" si="4"/>
        <v>1.5040970769608614E-2</v>
      </c>
      <c r="I18" s="85">
        <f t="shared" si="5"/>
        <v>5.3986741407966859E-2</v>
      </c>
      <c r="J18" s="82">
        <f t="shared" si="6"/>
        <v>6.2934369119962641E-2</v>
      </c>
      <c r="L18" s="38">
        <v>14</v>
      </c>
      <c r="M18" s="33">
        <f t="shared" si="1"/>
        <v>3.8242070469622913E-2</v>
      </c>
      <c r="N18" s="34">
        <f t="shared" si="8"/>
        <v>0.58573299256886091</v>
      </c>
      <c r="O18" s="34">
        <f>M18*SUM($N$5:N17)</f>
        <v>0.39186736505293768</v>
      </c>
      <c r="P18" s="43">
        <f t="shared" si="9"/>
        <v>3.8945770638358246E-2</v>
      </c>
      <c r="R18" s="38">
        <v>14</v>
      </c>
      <c r="S18" s="33">
        <f t="shared" si="2"/>
        <v>5.1328772256182154E-2</v>
      </c>
      <c r="T18" s="34">
        <f t="shared" si="10"/>
        <v>0.48342428319660874</v>
      </c>
      <c r="U18" s="34">
        <f>S18*SUM($T$5:T17)</f>
        <v>0.49176214186808376</v>
      </c>
      <c r="V18" s="56">
        <f t="shared" si="11"/>
        <v>5.3290014594941981E-2</v>
      </c>
      <c r="W18" s="60">
        <f t="shared" si="7"/>
        <v>1.4344243956583735E-2</v>
      </c>
    </row>
    <row r="19" spans="1:23" x14ac:dyDescent="0.25">
      <c r="A19" s="9"/>
      <c r="B19" s="68"/>
      <c r="D19" s="38">
        <v>15</v>
      </c>
      <c r="E19" s="62">
        <f t="shared" si="3"/>
        <v>3.9322847740932643E-2</v>
      </c>
      <c r="F19" s="63">
        <f t="shared" si="12"/>
        <v>1.0271375539029503E-2</v>
      </c>
      <c r="G19" s="63">
        <f t="shared" si="0"/>
        <v>5.0000000000000001E-3</v>
      </c>
      <c r="H19" s="63">
        <f t="shared" si="4"/>
        <v>1.5271375539029502E-2</v>
      </c>
      <c r="I19" s="85">
        <f t="shared" si="5"/>
        <v>5.4594223279962148E-2</v>
      </c>
      <c r="J19" s="82">
        <f t="shared" si="6"/>
        <v>6.313582530166717E-2</v>
      </c>
      <c r="L19" s="38">
        <v>15</v>
      </c>
      <c r="M19" s="33">
        <f t="shared" si="1"/>
        <v>3.8555771433207431E-2</v>
      </c>
      <c r="N19" s="34">
        <f t="shared" si="8"/>
        <v>0.56071591211628913</v>
      </c>
      <c r="O19" s="34">
        <f>M19*SUM($N$5:N18)</f>
        <v>0.41766525333719318</v>
      </c>
      <c r="P19" s="43">
        <f t="shared" si="9"/>
        <v>3.9322847740932643E-2</v>
      </c>
      <c r="R19" s="38">
        <v>15</v>
      </c>
      <c r="S19" s="33">
        <f t="shared" si="2"/>
        <v>5.1873261085388811E-2</v>
      </c>
      <c r="T19" s="34">
        <f t="shared" si="10"/>
        <v>0.45437462285447505</v>
      </c>
      <c r="U19" s="34">
        <f>S19*SUM($T$5:T18)</f>
        <v>0.52205548370362054</v>
      </c>
      <c r="V19" s="56">
        <f t="shared" si="11"/>
        <v>5.3996241368117648E-2</v>
      </c>
      <c r="W19" s="60">
        <f t="shared" si="7"/>
        <v>1.4673393627185005E-2</v>
      </c>
    </row>
    <row r="20" spans="1:23" x14ac:dyDescent="0.25">
      <c r="A20" s="9"/>
      <c r="B20" s="68"/>
      <c r="D20" s="38">
        <v>16</v>
      </c>
      <c r="E20" s="62">
        <f t="shared" si="3"/>
        <v>3.9670958828154967E-2</v>
      </c>
      <c r="F20" s="63">
        <f t="shared" si="12"/>
        <v>1.0458873044409355E-2</v>
      </c>
      <c r="G20" s="63">
        <f t="shared" si="0"/>
        <v>5.0000000000000001E-3</v>
      </c>
      <c r="H20" s="63">
        <f t="shared" si="4"/>
        <v>1.5458873044409356E-2</v>
      </c>
      <c r="I20" s="85">
        <f t="shared" si="5"/>
        <v>5.5129831872564324E-2</v>
      </c>
      <c r="J20" s="82">
        <f t="shared" si="6"/>
        <v>6.3196681322148285E-2</v>
      </c>
      <c r="L20" s="38">
        <v>16</v>
      </c>
      <c r="M20" s="33">
        <f t="shared" si="1"/>
        <v>3.8841434903819749E-2</v>
      </c>
      <c r="N20" s="34">
        <f t="shared" si="8"/>
        <v>0.53661819286269741</v>
      </c>
      <c r="O20" s="34">
        <f>M20*SUM($N$5:N19)</f>
        <v>0.44253878653102052</v>
      </c>
      <c r="P20" s="43">
        <f t="shared" si="9"/>
        <v>3.9670958828154967E-2</v>
      </c>
      <c r="R20" s="38">
        <v>16</v>
      </c>
      <c r="S20" s="33">
        <f t="shared" si="2"/>
        <v>5.2342340040364643E-2</v>
      </c>
      <c r="T20" s="34">
        <f t="shared" si="10"/>
        <v>0.42708596869356391</v>
      </c>
      <c r="U20" s="34">
        <f>S20*SUM($T$5:T19)</f>
        <v>0.55055935230660946</v>
      </c>
      <c r="V20" s="56">
        <f t="shared" si="11"/>
        <v>5.4612206034454047E-2</v>
      </c>
      <c r="W20" s="60">
        <f t="shared" si="7"/>
        <v>1.494124720629908E-2</v>
      </c>
    </row>
    <row r="21" spans="1:23" x14ac:dyDescent="0.25">
      <c r="A21" s="9"/>
      <c r="B21" s="68"/>
      <c r="D21" s="38">
        <v>17</v>
      </c>
      <c r="E21" s="62">
        <f t="shared" si="3"/>
        <v>3.9991792119951519E-2</v>
      </c>
      <c r="F21" s="63">
        <f t="shared" si="12"/>
        <v>1.0607246804172375E-2</v>
      </c>
      <c r="G21" s="63">
        <f t="shared" si="0"/>
        <v>5.0000000000000001E-3</v>
      </c>
      <c r="H21" s="63">
        <f t="shared" si="4"/>
        <v>1.5607246804172376E-2</v>
      </c>
      <c r="I21" s="85">
        <f t="shared" si="5"/>
        <v>5.5599038924123892E-2</v>
      </c>
      <c r="J21" s="82">
        <f t="shared" si="6"/>
        <v>6.3134791653416178E-2</v>
      </c>
      <c r="L21" s="38">
        <v>17</v>
      </c>
      <c r="M21" s="33">
        <f t="shared" si="1"/>
        <v>3.9101267500277315E-2</v>
      </c>
      <c r="N21" s="34">
        <f t="shared" si="8"/>
        <v>0.51344212863129191</v>
      </c>
      <c r="O21" s="34">
        <f>M21*SUM($N$5:N20)</f>
        <v>0.4664816333511852</v>
      </c>
      <c r="P21" s="43">
        <f t="shared" si="9"/>
        <v>3.9991792119951519E-2</v>
      </c>
      <c r="R21" s="38">
        <v>17</v>
      </c>
      <c r="S21" s="33">
        <f t="shared" si="2"/>
        <v>5.2744451387161218E-2</v>
      </c>
      <c r="T21" s="34">
        <f t="shared" si="10"/>
        <v>0.4015073659180648</v>
      </c>
      <c r="U21" s="34">
        <f>S21*SUM($T$5:T20)</f>
        <v>0.57731534833868292</v>
      </c>
      <c r="V21" s="56">
        <f t="shared" si="11"/>
        <v>5.5145001840197772E-2</v>
      </c>
      <c r="W21" s="60">
        <f t="shared" si="7"/>
        <v>1.5153209720246252E-2</v>
      </c>
    </row>
    <row r="22" spans="1:23" x14ac:dyDescent="0.25">
      <c r="A22" s="9"/>
      <c r="B22" s="68"/>
      <c r="D22" s="38">
        <v>18</v>
      </c>
      <c r="E22" s="62">
        <f t="shared" si="3"/>
        <v>4.0286798961007175E-2</v>
      </c>
      <c r="F22" s="63">
        <f t="shared" si="12"/>
        <v>1.0720164654309182E-2</v>
      </c>
      <c r="G22" s="63">
        <f t="shared" si="0"/>
        <v>5.0000000000000001E-3</v>
      </c>
      <c r="H22" s="63">
        <f t="shared" si="4"/>
        <v>1.5720164654309182E-2</v>
      </c>
      <c r="I22" s="85">
        <f t="shared" si="5"/>
        <v>5.600696361531636E-2</v>
      </c>
      <c r="J22" s="82">
        <f t="shared" si="6"/>
        <v>6.2965851765070635E-2</v>
      </c>
      <c r="L22" s="38">
        <v>18</v>
      </c>
      <c r="M22" s="33">
        <f t="shared" si="1"/>
        <v>3.9337218470536062E-2</v>
      </c>
      <c r="N22" s="34">
        <f t="shared" si="8"/>
        <v>0.49118424330635607</v>
      </c>
      <c r="O22" s="34">
        <f>M22*SUM($N$5:N21)</f>
        <v>0.48949393480541648</v>
      </c>
      <c r="P22" s="43">
        <f t="shared" si="9"/>
        <v>4.0286798961007175E-2</v>
      </c>
      <c r="R22" s="38">
        <v>18</v>
      </c>
      <c r="S22" s="33">
        <f t="shared" si="2"/>
        <v>5.308724302068768E-2</v>
      </c>
      <c r="T22" s="34">
        <f t="shared" si="10"/>
        <v>0.37757337120129619</v>
      </c>
      <c r="U22" s="34">
        <f>S22*SUM($T$5:T21)</f>
        <v>0.60238229948360145</v>
      </c>
      <c r="V22" s="56">
        <f t="shared" si="11"/>
        <v>5.560131989573458E-2</v>
      </c>
      <c r="W22" s="60">
        <f t="shared" si="7"/>
        <v>1.5314520934727405E-2</v>
      </c>
    </row>
    <row r="23" spans="1:23" x14ac:dyDescent="0.25">
      <c r="A23" s="9"/>
      <c r="B23" s="68"/>
      <c r="D23" s="38">
        <v>19</v>
      </c>
      <c r="E23" s="62">
        <f t="shared" si="3"/>
        <v>4.0557247822248232E-2</v>
      </c>
      <c r="F23" s="63">
        <f t="shared" si="12"/>
        <v>1.080111781388593E-2</v>
      </c>
      <c r="G23" s="63">
        <f t="shared" si="0"/>
        <v>5.0000000000000001E-3</v>
      </c>
      <c r="H23" s="63">
        <f t="shared" si="4"/>
        <v>1.5801117813885931E-2</v>
      </c>
      <c r="I23" s="85">
        <f t="shared" si="5"/>
        <v>5.6358365636134167E-2</v>
      </c>
      <c r="J23" s="82">
        <f t="shared" si="6"/>
        <v>6.2703635522858514E-2</v>
      </c>
      <c r="L23" s="38">
        <v>19</v>
      </c>
      <c r="M23" s="33">
        <f t="shared" si="1"/>
        <v>3.9551031702720119E-2</v>
      </c>
      <c r="N23" s="34">
        <f t="shared" si="8"/>
        <v>0.46983612630347987</v>
      </c>
      <c r="O23" s="34">
        <f>M23*SUM($N$5:N22)</f>
        <v>0.51158137017000893</v>
      </c>
      <c r="P23" s="43">
        <f t="shared" si="9"/>
        <v>4.0557247822248232E-2</v>
      </c>
      <c r="R23" s="38">
        <v>19</v>
      </c>
      <c r="S23" s="33">
        <f t="shared" si="2"/>
        <v>5.3377592831481802E-2</v>
      </c>
      <c r="T23" s="34">
        <f t="shared" si="10"/>
        <v>0.35520893807508808</v>
      </c>
      <c r="U23" s="34">
        <f>S23*SUM($T$5:T22)</f>
        <v>0.62583086385823705</v>
      </c>
      <c r="V23" s="56">
        <f t="shared" si="11"/>
        <v>5.5987416127799561E-2</v>
      </c>
      <c r="W23" s="60">
        <f t="shared" si="7"/>
        <v>1.5430168305551328E-2</v>
      </c>
    </row>
    <row r="24" spans="1:23" x14ac:dyDescent="0.25">
      <c r="A24" s="9"/>
      <c r="B24" s="68"/>
      <c r="D24" s="38">
        <v>20</v>
      </c>
      <c r="E24" s="62">
        <f t="shared" si="3"/>
        <v>4.0804263074234903E-2</v>
      </c>
      <c r="F24" s="63">
        <f t="shared" si="12"/>
        <v>1.085338902229056E-2</v>
      </c>
      <c r="G24" s="63">
        <f t="shared" si="0"/>
        <v>5.0000000000000001E-3</v>
      </c>
      <c r="H24" s="63">
        <f t="shared" si="4"/>
        <v>1.5853389022290561E-2</v>
      </c>
      <c r="I24" s="85">
        <f t="shared" si="5"/>
        <v>5.6657652096525464E-2</v>
      </c>
      <c r="J24" s="82">
        <f t="shared" si="6"/>
        <v>6.2360233040111401E-2</v>
      </c>
      <c r="L24" s="38">
        <v>20</v>
      </c>
      <c r="M24" s="33">
        <f t="shared" si="1"/>
        <v>3.9744283071353692E-2</v>
      </c>
      <c r="N24" s="34">
        <f t="shared" si="8"/>
        <v>0.4493851861746741</v>
      </c>
      <c r="O24" s="34">
        <f>M24*SUM($N$5:N23)</f>
        <v>0.53275432177792692</v>
      </c>
      <c r="P24" s="43">
        <f t="shared" si="9"/>
        <v>4.0804263074234903E-2</v>
      </c>
      <c r="R24" s="38">
        <v>20</v>
      </c>
      <c r="S24" s="33">
        <f t="shared" si="2"/>
        <v>5.3621653984643469E-2</v>
      </c>
      <c r="T24" s="34">
        <f t="shared" si="10"/>
        <v>0.33433322571024326</v>
      </c>
      <c r="U24" s="34">
        <f>S24*SUM($T$5:T23)</f>
        <v>0.64773927374515217</v>
      </c>
      <c r="V24" s="56">
        <f t="shared" si="11"/>
        <v>5.630910453464999E-2</v>
      </c>
      <c r="W24" s="60">
        <f t="shared" si="7"/>
        <v>1.5504841460415086E-2</v>
      </c>
    </row>
    <row r="25" spans="1:23" x14ac:dyDescent="0.25">
      <c r="A25" s="9"/>
      <c r="B25" s="68"/>
      <c r="D25" s="38">
        <v>21</v>
      </c>
      <c r="E25" s="62">
        <f t="shared" si="3"/>
        <v>4.1028853529939902E-2</v>
      </c>
      <c r="F25" s="63">
        <f t="shared" si="12"/>
        <v>1.0880039493059756E-2</v>
      </c>
      <c r="G25" s="63">
        <f t="shared" si="0"/>
        <v>5.0000000000000001E-3</v>
      </c>
      <c r="H25" s="63">
        <f t="shared" si="4"/>
        <v>1.5880039493059755E-2</v>
      </c>
      <c r="I25" s="85">
        <f t="shared" si="5"/>
        <v>5.690889302299966E-2</v>
      </c>
      <c r="J25" s="82">
        <f t="shared" si="6"/>
        <v>6.1946275322116495E-2</v>
      </c>
      <c r="L25" s="38">
        <v>21</v>
      </c>
      <c r="M25" s="33">
        <f t="shared" si="1"/>
        <v>3.9918407956603952E-2</v>
      </c>
      <c r="N25" s="34">
        <f t="shared" si="8"/>
        <v>0.42981532731471656</v>
      </c>
      <c r="O25" s="34">
        <f>M25*SUM($N$5:N24)</f>
        <v>0.55302712910353358</v>
      </c>
      <c r="P25" s="43">
        <f t="shared" si="9"/>
        <v>4.1028853529939902E-2</v>
      </c>
      <c r="R25" s="38">
        <v>21</v>
      </c>
      <c r="S25" s="33">
        <f t="shared" si="2"/>
        <v>5.3824910850643115E-2</v>
      </c>
      <c r="T25" s="34">
        <f t="shared" si="10"/>
        <v>0.31486251928188874</v>
      </c>
      <c r="U25" s="34">
        <f>S25*SUM($T$5:T24)</f>
        <v>0.66819003368755459</v>
      </c>
      <c r="V25" s="56">
        <f t="shared" si="11"/>
        <v>5.657176709145384E-2</v>
      </c>
      <c r="W25" s="60">
        <f t="shared" si="7"/>
        <v>1.5542913561513938E-2</v>
      </c>
    </row>
    <row r="26" spans="1:23" x14ac:dyDescent="0.25">
      <c r="A26" s="9"/>
      <c r="B26" s="68"/>
      <c r="D26" s="38">
        <v>22</v>
      </c>
      <c r="E26" s="62">
        <f t="shared" si="3"/>
        <v>4.1231933945778509E-2</v>
      </c>
      <c r="F26" s="63">
        <f t="shared" si="12"/>
        <v>1.0883907850155982E-2</v>
      </c>
      <c r="G26" s="63">
        <f t="shared" si="0"/>
        <v>5.0000000000000001E-3</v>
      </c>
      <c r="H26" s="63">
        <f t="shared" si="4"/>
        <v>1.5883907850155983E-2</v>
      </c>
      <c r="I26" s="85">
        <f t="shared" si="5"/>
        <v>5.7115841795934492E-2</v>
      </c>
      <c r="J26" s="82">
        <f t="shared" si="6"/>
        <v>6.1471138781420409E-2</v>
      </c>
      <c r="L26" s="38">
        <v>22</v>
      </c>
      <c r="M26" s="33">
        <f t="shared" si="1"/>
        <v>4.0074722017593434E-2</v>
      </c>
      <c r="N26" s="34">
        <f t="shared" si="8"/>
        <v>0.41110755492065287</v>
      </c>
      <c r="O26" s="34">
        <f>M26*SUM($N$5:N25)</f>
        <v>0.57241742409656959</v>
      </c>
      <c r="P26" s="43">
        <f t="shared" si="9"/>
        <v>4.1231933945778509E-2</v>
      </c>
      <c r="R26" s="38">
        <v>22</v>
      </c>
      <c r="S26" s="33">
        <f t="shared" si="2"/>
        <v>5.3992239011787735E-2</v>
      </c>
      <c r="T26" s="34">
        <f t="shared" si="10"/>
        <v>0.29671243008361853</v>
      </c>
      <c r="U26" s="34">
        <f>S26*SUM($T$5:T25)</f>
        <v>0.6872674014735386</v>
      </c>
      <c r="V26" s="56">
        <f t="shared" si="11"/>
        <v>5.6780373731715628E-2</v>
      </c>
      <c r="W26" s="60">
        <f t="shared" si="7"/>
        <v>1.5548439785937118E-2</v>
      </c>
    </row>
    <row r="27" spans="1:23" x14ac:dyDescent="0.25">
      <c r="A27" s="9"/>
      <c r="B27" s="68"/>
      <c r="D27" s="38">
        <v>23</v>
      </c>
      <c r="E27" s="62">
        <f t="shared" si="3"/>
        <v>4.1414341566966328E-2</v>
      </c>
      <c r="F27" s="63">
        <f t="shared" si="12"/>
        <v>1.0867616468135321E-2</v>
      </c>
      <c r="G27" s="63">
        <f t="shared" si="0"/>
        <v>5.0000000000000001E-3</v>
      </c>
      <c r="H27" s="63">
        <f t="shared" si="4"/>
        <v>1.586761646813532E-2</v>
      </c>
      <c r="I27" s="85">
        <f t="shared" si="5"/>
        <v>5.7281958035101652E-2</v>
      </c>
      <c r="J27" s="82">
        <f t="shared" si="6"/>
        <v>6.094312679600411E-2</v>
      </c>
      <c r="L27" s="38">
        <v>23</v>
      </c>
      <c r="M27" s="33">
        <f t="shared" si="1"/>
        <v>4.0214437231349986E-2</v>
      </c>
      <c r="N27" s="34">
        <f t="shared" si="8"/>
        <v>0.39324051341698885</v>
      </c>
      <c r="O27" s="34">
        <f>M27*SUM($N$5:N26)</f>
        <v>0.59094554063938032</v>
      </c>
      <c r="P27" s="43">
        <f t="shared" si="9"/>
        <v>4.1414341566966328E-2</v>
      </c>
      <c r="R27" s="38">
        <v>23</v>
      </c>
      <c r="S27" s="33">
        <f t="shared" si="2"/>
        <v>5.4127965242569909E-2</v>
      </c>
      <c r="T27" s="34">
        <f t="shared" si="10"/>
        <v>0.27979952005541359</v>
      </c>
      <c r="U27" s="34">
        <f>S27*SUM($T$5:T26)</f>
        <v>0.70505550124813965</v>
      </c>
      <c r="V27" s="56">
        <f t="shared" si="11"/>
        <v>5.6939507950016788E-2</v>
      </c>
      <c r="W27" s="60">
        <f t="shared" si="7"/>
        <v>1.5525166383050459E-2</v>
      </c>
    </row>
    <row r="28" spans="1:23" x14ac:dyDescent="0.25">
      <c r="A28" s="9"/>
      <c r="B28" s="68"/>
      <c r="D28" s="38">
        <v>24</v>
      </c>
      <c r="E28" s="62">
        <f t="shared" si="3"/>
        <v>4.1576849112635372E-2</v>
      </c>
      <c r="F28" s="63">
        <f t="shared" si="12"/>
        <v>1.083358214618857E-2</v>
      </c>
      <c r="G28" s="63">
        <f t="shared" si="0"/>
        <v>5.0000000000000001E-3</v>
      </c>
      <c r="H28" s="63">
        <f t="shared" si="4"/>
        <v>1.583358214618857E-2</v>
      </c>
      <c r="I28" s="85">
        <f t="shared" si="5"/>
        <v>5.7410431258823946E-2</v>
      </c>
      <c r="J28" s="82">
        <f t="shared" si="6"/>
        <v>6.0369627919010904E-2</v>
      </c>
      <c r="L28" s="38">
        <v>24</v>
      </c>
      <c r="M28" s="33">
        <f t="shared" si="1"/>
        <v>4.0338674540427943E-2</v>
      </c>
      <c r="N28" s="34">
        <f t="shared" si="8"/>
        <v>0.37619096351961018</v>
      </c>
      <c r="O28" s="34">
        <f>M28*SUM($N$5:N27)</f>
        <v>0.60863399163792342</v>
      </c>
      <c r="P28" s="43">
        <f t="shared" si="9"/>
        <v>4.1576849112635372E-2</v>
      </c>
      <c r="R28" s="38">
        <v>24</v>
      </c>
      <c r="S28" s="33">
        <f t="shared" si="2"/>
        <v>5.4235925012373731E-2</v>
      </c>
      <c r="T28" s="34">
        <f t="shared" si="10"/>
        <v>0.26404247195691916</v>
      </c>
      <c r="U28" s="34">
        <f>S28*SUM($T$5:T27)</f>
        <v>0.72163694033394343</v>
      </c>
      <c r="V28" s="56">
        <f t="shared" si="11"/>
        <v>5.70533950357619E-2</v>
      </c>
      <c r="W28" s="60">
        <f t="shared" si="7"/>
        <v>1.5476545923126528E-2</v>
      </c>
    </row>
    <row r="29" spans="1:23" x14ac:dyDescent="0.25">
      <c r="A29" s="9"/>
      <c r="B29" s="68"/>
      <c r="D29" s="38">
        <v>25</v>
      </c>
      <c r="E29" s="62">
        <f t="shared" si="3"/>
        <v>4.1720175153008743E-2</v>
      </c>
      <c r="F29" s="63">
        <f t="shared" si="12"/>
        <v>1.078402906604412E-2</v>
      </c>
      <c r="G29" s="63">
        <f t="shared" si="0"/>
        <v>5.0000000000000001E-3</v>
      </c>
      <c r="H29" s="63">
        <f t="shared" si="4"/>
        <v>1.578402906604412E-2</v>
      </c>
      <c r="I29" s="85">
        <f t="shared" si="5"/>
        <v>5.7504204219052862E-2</v>
      </c>
      <c r="J29" s="82">
        <f t="shared" si="6"/>
        <v>5.9757251745365503E-2</v>
      </c>
      <c r="L29" s="38">
        <v>25</v>
      </c>
      <c r="M29" s="33">
        <f t="shared" si="1"/>
        <v>4.0448474024286751E-2</v>
      </c>
      <c r="N29" s="34">
        <f t="shared" si="8"/>
        <v>0.35993420299447892</v>
      </c>
      <c r="O29" s="34">
        <f>M29*SUM($N$5:N28)</f>
        <v>0.62550700774524659</v>
      </c>
      <c r="P29" s="43">
        <f t="shared" si="9"/>
        <v>4.1720175153008743E-2</v>
      </c>
      <c r="R29" s="38">
        <v>25</v>
      </c>
      <c r="S29" s="33">
        <f t="shared" si="2"/>
        <v>5.4319516148445435E-2</v>
      </c>
      <c r="T29" s="34">
        <f t="shared" si="10"/>
        <v>0.2493629048539045</v>
      </c>
      <c r="U29" s="34">
        <f>S29*SUM($T$5:T28)</f>
        <v>0.73709182280906116</v>
      </c>
      <c r="V29" s="56">
        <f t="shared" si="11"/>
        <v>5.7125930961643201E-2</v>
      </c>
      <c r="W29" s="60">
        <f t="shared" si="7"/>
        <v>1.5405755808634458E-2</v>
      </c>
    </row>
    <row r="30" spans="1:23" x14ac:dyDescent="0.25">
      <c r="A30" s="9"/>
      <c r="B30" s="68"/>
      <c r="D30" s="38">
        <v>26</v>
      </c>
      <c r="E30" s="62">
        <f t="shared" si="3"/>
        <v>4.1844992540316595E-2</v>
      </c>
      <c r="F30" s="63">
        <f t="shared" si="12"/>
        <v>1.0721002679007928E-2</v>
      </c>
      <c r="G30" s="63">
        <f t="shared" si="0"/>
        <v>5.0000000000000001E-3</v>
      </c>
      <c r="H30" s="63">
        <f t="shared" si="4"/>
        <v>1.5721002679007928E-2</v>
      </c>
      <c r="I30" s="85">
        <f t="shared" si="5"/>
        <v>5.7565995219324526E-2</v>
      </c>
      <c r="J30" s="82">
        <f t="shared" si="6"/>
        <v>5.9111944190015198E-2</v>
      </c>
      <c r="L30" s="38">
        <v>26</v>
      </c>
      <c r="M30" s="33">
        <f t="shared" si="1"/>
        <v>4.0544803229622284E-2</v>
      </c>
      <c r="N30" s="34">
        <f t="shared" si="8"/>
        <v>0.34444443599162339</v>
      </c>
      <c r="O30" s="34">
        <f>M30*SUM($N$5:N29)</f>
        <v>0.64159013212755744</v>
      </c>
      <c r="P30" s="43">
        <f t="shared" si="9"/>
        <v>4.1844992540316595E-2</v>
      </c>
      <c r="R30" s="38">
        <v>26</v>
      </c>
      <c r="S30" s="33">
        <f t="shared" si="2"/>
        <v>5.4381748005886466E-2</v>
      </c>
      <c r="T30" s="34">
        <f t="shared" si="10"/>
        <v>0.23568591566626881</v>
      </c>
      <c r="U30" s="34">
        <f>S30*SUM($T$5:T29)</f>
        <v>0.75149707225943096</v>
      </c>
      <c r="V30" s="56">
        <f t="shared" si="11"/>
        <v>5.7160710653185065E-2</v>
      </c>
      <c r="W30" s="60">
        <f t="shared" si="7"/>
        <v>1.5315718112868471E-2</v>
      </c>
    </row>
    <row r="31" spans="1:23" x14ac:dyDescent="0.25">
      <c r="A31" s="9"/>
      <c r="B31" s="68"/>
      <c r="D31" s="38">
        <v>27</v>
      </c>
      <c r="E31" s="62">
        <f t="shared" si="3"/>
        <v>4.1951935360718506E-2</v>
      </c>
      <c r="F31" s="63">
        <f t="shared" si="12"/>
        <v>1.0646383643831813E-2</v>
      </c>
      <c r="G31" s="63">
        <f t="shared" si="0"/>
        <v>5.0000000000000001E-3</v>
      </c>
      <c r="H31" s="63">
        <f t="shared" si="4"/>
        <v>1.5646383643831814E-2</v>
      </c>
      <c r="I31" s="85">
        <f t="shared" si="5"/>
        <v>5.759831900455032E-2</v>
      </c>
      <c r="J31" s="82">
        <f t="shared" si="6"/>
        <v>5.8439084280790476E-2</v>
      </c>
      <c r="L31" s="38">
        <v>27</v>
      </c>
      <c r="M31" s="33">
        <f t="shared" si="1"/>
        <v>4.0628564108197152E-2</v>
      </c>
      <c r="N31" s="34">
        <f t="shared" si="8"/>
        <v>0.32969509561653221</v>
      </c>
      <c r="O31" s="34">
        <f>M31*SUM($N$5:N30)</f>
        <v>0.65690986605505286</v>
      </c>
      <c r="P31" s="43">
        <f t="shared" si="9"/>
        <v>4.1951935360718506E-2</v>
      </c>
      <c r="R31" s="38">
        <v>27</v>
      </c>
      <c r="S31" s="33">
        <f t="shared" si="2"/>
        <v>5.4425285942973467E-2</v>
      </c>
      <c r="T31" s="34">
        <f t="shared" si="10"/>
        <v>0.22294041143957458</v>
      </c>
      <c r="U31" s="34">
        <f>S31*SUM($T$5:T30)</f>
        <v>0.7649259929195823</v>
      </c>
      <c r="V31" s="56">
        <f t="shared" si="11"/>
        <v>5.7161054851906812E-2</v>
      </c>
      <c r="W31" s="60">
        <f t="shared" si="7"/>
        <v>1.5209119491188305E-2</v>
      </c>
    </row>
    <row r="32" spans="1:23" x14ac:dyDescent="0.25">
      <c r="A32" s="9"/>
      <c r="B32" s="68"/>
      <c r="D32" s="38">
        <v>28</v>
      </c>
      <c r="E32" s="62">
        <f t="shared" si="3"/>
        <v>4.2041604742021565E-2</v>
      </c>
      <c r="F32" s="63">
        <f t="shared" si="12"/>
        <v>1.0561901264441542E-2</v>
      </c>
      <c r="G32" s="63">
        <f t="shared" si="0"/>
        <v>5.0000000000000001E-3</v>
      </c>
      <c r="H32" s="63">
        <f t="shared" si="4"/>
        <v>1.5561901264441541E-2</v>
      </c>
      <c r="I32" s="85">
        <f t="shared" si="5"/>
        <v>5.7603506006463107E-2</v>
      </c>
      <c r="J32" s="82">
        <f t="shared" si="6"/>
        <v>5.774356467472308E-2</v>
      </c>
      <c r="L32" s="38">
        <v>28</v>
      </c>
      <c r="M32" s="33">
        <f t="shared" si="1"/>
        <v>4.0700598883993688E-2</v>
      </c>
      <c r="N32" s="34">
        <f t="shared" si="8"/>
        <v>0.3156591241534209</v>
      </c>
      <c r="O32" s="34">
        <f>M32*SUM($N$5:N31)</f>
        <v>0.67149336045033681</v>
      </c>
      <c r="P32" s="43">
        <f t="shared" si="9"/>
        <v>4.2041604742021565E-2</v>
      </c>
      <c r="R32" s="38">
        <v>28</v>
      </c>
      <c r="S32" s="33">
        <f t="shared" si="2"/>
        <v>5.4452491178742513E-2</v>
      </c>
      <c r="T32" s="34">
        <f t="shared" si="10"/>
        <v>0.21105928362233986</v>
      </c>
      <c r="U32" s="34">
        <f>S32*SUM($T$5:T31)</f>
        <v>0.77744801259802321</v>
      </c>
      <c r="V32" s="56">
        <f t="shared" si="11"/>
        <v>5.7130035119795197E-2</v>
      </c>
      <c r="W32" s="60">
        <f t="shared" si="7"/>
        <v>1.5088430377773632E-2</v>
      </c>
    </row>
    <row r="33" spans="1:25" x14ac:dyDescent="0.25">
      <c r="A33" s="9"/>
      <c r="B33" s="68"/>
      <c r="D33" s="38">
        <v>29</v>
      </c>
      <c r="E33" s="62">
        <f t="shared" si="3"/>
        <v>4.2114573760231533E-2</v>
      </c>
      <c r="F33" s="63">
        <f t="shared" si="12"/>
        <v>1.0469146101294922E-2</v>
      </c>
      <c r="G33" s="63">
        <f t="shared" si="0"/>
        <v>5.0000000000000001E-3</v>
      </c>
      <c r="H33" s="63">
        <f t="shared" si="4"/>
        <v>1.5469146101294923E-2</v>
      </c>
      <c r="I33" s="85">
        <f t="shared" si="5"/>
        <v>5.7583719861526453E-2</v>
      </c>
      <c r="J33" s="82">
        <f t="shared" si="6"/>
        <v>5.7029858066424355E-2</v>
      </c>
      <c r="L33" s="38">
        <v>29</v>
      </c>
      <c r="M33" s="33">
        <f t="shared" si="1"/>
        <v>4.0761695084070793E-2</v>
      </c>
      <c r="N33" s="34">
        <f t="shared" si="8"/>
        <v>0.30230921508835351</v>
      </c>
      <c r="O33" s="34">
        <f>M33*SUM($N$5:N32)</f>
        <v>0.68536814886511099</v>
      </c>
      <c r="P33" s="43">
        <f t="shared" si="9"/>
        <v>4.2114573760231533E-2</v>
      </c>
      <c r="R33" s="38">
        <v>29</v>
      </c>
      <c r="S33" s="33">
        <f t="shared" si="2"/>
        <v>5.4465456273145252E-2</v>
      </c>
      <c r="T33" s="34">
        <f t="shared" si="10"/>
        <v>0.1999794646824147</v>
      </c>
      <c r="U33" s="34">
        <f>S33*SUM($T$5:T32)</f>
        <v>0.78912856252839803</v>
      </c>
      <c r="V33" s="56">
        <f t="shared" si="11"/>
        <v>5.7070496762081424E-2</v>
      </c>
      <c r="W33" s="60">
        <f t="shared" si="7"/>
        <v>1.4955923001849891E-2</v>
      </c>
    </row>
    <row r="34" spans="1:25" x14ac:dyDescent="0.25">
      <c r="A34" s="9"/>
      <c r="B34" s="68"/>
      <c r="D34" s="38">
        <v>30</v>
      </c>
      <c r="E34" s="62">
        <f t="shared" si="3"/>
        <v>4.2171391623440746E-2</v>
      </c>
      <c r="F34" s="63">
        <f t="shared" si="12"/>
        <v>1.0369581583817622E-2</v>
      </c>
      <c r="G34" s="63">
        <f t="shared" si="0"/>
        <v>5.0000000000000001E-3</v>
      </c>
      <c r="H34" s="63">
        <f t="shared" si="4"/>
        <v>1.5369581583817623E-2</v>
      </c>
      <c r="I34" s="85">
        <f t="shared" si="5"/>
        <v>5.7540973207258372E-2</v>
      </c>
      <c r="J34" s="82">
        <f t="shared" si="6"/>
        <v>5.6302071536156184E-2</v>
      </c>
      <c r="L34" s="39">
        <v>30</v>
      </c>
      <c r="M34" s="35">
        <f t="shared" si="1"/>
        <v>4.081258990623482E-2</v>
      </c>
      <c r="N34" s="36">
        <f t="shared" si="8"/>
        <v>0.28961802080398263</v>
      </c>
      <c r="O34" s="36">
        <f>M34*SUM($N$5:N33)</f>
        <v>0.69856191768348908</v>
      </c>
      <c r="P34" s="44">
        <f t="shared" si="9"/>
        <v>4.2171391623440746E-2</v>
      </c>
      <c r="R34" s="39">
        <v>30</v>
      </c>
      <c r="S34" s="35">
        <f t="shared" si="2"/>
        <v>5.4466036557526798E-2</v>
      </c>
      <c r="T34" s="36">
        <f t="shared" si="10"/>
        <v>0.18964189854634203</v>
      </c>
      <c r="U34" s="36">
        <f>S34*SUM($T$5:T33)</f>
        <v>0.80002905887459397</v>
      </c>
      <c r="V34" s="57">
        <f t="shared" si="11"/>
        <v>5.6985079600323063E-2</v>
      </c>
      <c r="W34" s="61">
        <f t="shared" si="7"/>
        <v>1.4813687976882317E-2</v>
      </c>
    </row>
    <row r="35" spans="1:25" x14ac:dyDescent="0.25">
      <c r="A35" s="9"/>
      <c r="B35" s="68"/>
      <c r="D35" s="38">
        <f>D34+1</f>
        <v>31</v>
      </c>
      <c r="E35" s="62">
        <f t="shared" ref="E35:E66" si="13">IF(D35&gt;=$B$7,$B$6,($B$6-$E$34)/($B$7-$B$5)+E34)</f>
        <v>4.2029606832854727E-2</v>
      </c>
      <c r="F35" s="63"/>
      <c r="G35" s="63"/>
      <c r="H35" s="63">
        <f t="shared" ref="H35:H66" si="14">IF(D35&gt;=$B$7,$B$12,($B$12-$H$34)/($B$7-$B$5)+H34)</f>
        <v>1.5360342044222182E-2</v>
      </c>
      <c r="I35" s="85">
        <f t="shared" si="5"/>
        <v>5.7389948877076907E-2</v>
      </c>
      <c r="J35" s="82">
        <f t="shared" si="6"/>
        <v>5.2869233955230133E-2</v>
      </c>
    </row>
    <row r="36" spans="1:25" x14ac:dyDescent="0.25">
      <c r="A36" s="9"/>
      <c r="B36" s="68"/>
      <c r="D36" s="38">
        <f t="shared" ref="D36:D99" si="15">D35+1</f>
        <v>32</v>
      </c>
      <c r="E36" s="62">
        <f t="shared" si="13"/>
        <v>4.1887822042268708E-2</v>
      </c>
      <c r="F36" s="63"/>
      <c r="G36" s="63"/>
      <c r="H36" s="63">
        <f t="shared" si="14"/>
        <v>1.5351102504626742E-2</v>
      </c>
      <c r="I36" s="85">
        <f t="shared" si="5"/>
        <v>5.7238924546895449E-2</v>
      </c>
      <c r="J36" s="82">
        <f t="shared" si="6"/>
        <v>5.2567853975801881E-2</v>
      </c>
    </row>
    <row r="37" spans="1:25" x14ac:dyDescent="0.25">
      <c r="A37" s="9"/>
      <c r="B37" s="68"/>
      <c r="D37" s="38">
        <f t="shared" si="15"/>
        <v>33</v>
      </c>
      <c r="E37" s="62">
        <f t="shared" si="13"/>
        <v>4.1746037251682688E-2</v>
      </c>
      <c r="F37" s="63"/>
      <c r="G37" s="63"/>
      <c r="H37" s="63">
        <f t="shared" si="14"/>
        <v>1.5341862965031301E-2</v>
      </c>
      <c r="I37" s="85">
        <f t="shared" si="5"/>
        <v>5.7087900216713991E-2</v>
      </c>
      <c r="J37" s="82">
        <f t="shared" si="6"/>
        <v>5.2266495665175494E-2</v>
      </c>
    </row>
    <row r="38" spans="1:25" ht="15" customHeight="1" x14ac:dyDescent="0.25">
      <c r="A38" s="9"/>
      <c r="B38" s="68"/>
      <c r="D38" s="38">
        <f t="shared" si="15"/>
        <v>34</v>
      </c>
      <c r="E38" s="62">
        <f t="shared" si="13"/>
        <v>4.1604252461096669E-2</v>
      </c>
      <c r="F38" s="63"/>
      <c r="G38" s="63"/>
      <c r="H38" s="63">
        <f t="shared" si="14"/>
        <v>1.533262342543586E-2</v>
      </c>
      <c r="I38" s="85">
        <f t="shared" si="5"/>
        <v>5.6936875886532526E-2</v>
      </c>
      <c r="J38" s="82">
        <f t="shared" si="6"/>
        <v>5.1965159029529584E-2</v>
      </c>
      <c r="L38" s="103" t="s">
        <v>6</v>
      </c>
      <c r="M38" s="103"/>
      <c r="N38" s="103"/>
      <c r="O38" s="103"/>
      <c r="P38" s="103"/>
      <c r="Q38" s="103"/>
      <c r="R38" s="103"/>
      <c r="S38" s="103"/>
      <c r="T38" s="103"/>
      <c r="U38" s="103"/>
      <c r="V38" s="103"/>
      <c r="W38" s="103"/>
      <c r="X38" s="103"/>
      <c r="Y38" s="103"/>
    </row>
    <row r="39" spans="1:25" x14ac:dyDescent="0.25">
      <c r="A39" s="9"/>
      <c r="B39" s="68"/>
      <c r="D39" s="38">
        <f t="shared" si="15"/>
        <v>35</v>
      </c>
      <c r="E39" s="62">
        <f t="shared" si="13"/>
        <v>4.146246767051065E-2</v>
      </c>
      <c r="F39" s="63"/>
      <c r="G39" s="63"/>
      <c r="H39" s="63">
        <f t="shared" si="14"/>
        <v>1.532338388584042E-2</v>
      </c>
      <c r="I39" s="85">
        <f t="shared" si="5"/>
        <v>5.6785851556351068E-2</v>
      </c>
      <c r="J39" s="82">
        <f t="shared" si="6"/>
        <v>5.1663844075046983E-2</v>
      </c>
      <c r="L39" s="103"/>
      <c r="M39" s="103"/>
      <c r="N39" s="103"/>
      <c r="O39" s="103"/>
      <c r="P39" s="103"/>
      <c r="Q39" s="103"/>
      <c r="R39" s="103"/>
      <c r="S39" s="103"/>
      <c r="T39" s="103"/>
      <c r="U39" s="103"/>
      <c r="V39" s="103"/>
      <c r="W39" s="103"/>
      <c r="X39" s="103"/>
      <c r="Y39" s="103"/>
    </row>
    <row r="40" spans="1:25" x14ac:dyDescent="0.25">
      <c r="A40" s="9"/>
      <c r="B40" s="68"/>
      <c r="D40" s="38">
        <f t="shared" si="15"/>
        <v>36</v>
      </c>
      <c r="E40" s="62">
        <f t="shared" si="13"/>
        <v>4.1320682879924631E-2</v>
      </c>
      <c r="F40" s="63"/>
      <c r="G40" s="63"/>
      <c r="H40" s="63">
        <f t="shared" si="14"/>
        <v>1.5314144346244979E-2</v>
      </c>
      <c r="I40" s="85">
        <f t="shared" si="5"/>
        <v>5.663482722616961E-2</v>
      </c>
      <c r="J40" s="82">
        <f t="shared" si="6"/>
        <v>5.1362550807913854E-2</v>
      </c>
      <c r="L40" s="103"/>
      <c r="M40" s="103"/>
      <c r="N40" s="103"/>
      <c r="O40" s="103"/>
      <c r="P40" s="103"/>
      <c r="Q40" s="103"/>
      <c r="R40" s="103"/>
      <c r="S40" s="103"/>
      <c r="T40" s="103"/>
      <c r="U40" s="103"/>
      <c r="V40" s="103"/>
      <c r="W40" s="103"/>
      <c r="X40" s="103"/>
      <c r="Y40" s="103"/>
    </row>
    <row r="41" spans="1:25" x14ac:dyDescent="0.25">
      <c r="A41" s="9"/>
      <c r="B41" s="68"/>
      <c r="D41" s="38">
        <f t="shared" si="15"/>
        <v>37</v>
      </c>
      <c r="E41" s="62">
        <f t="shared" si="13"/>
        <v>4.1178898089338611E-2</v>
      </c>
      <c r="F41" s="63"/>
      <c r="G41" s="63"/>
      <c r="H41" s="63">
        <f t="shared" si="14"/>
        <v>1.5304904806649538E-2</v>
      </c>
      <c r="I41" s="85">
        <f t="shared" si="5"/>
        <v>5.6483802895988151E-2</v>
      </c>
      <c r="J41" s="82">
        <f t="shared" si="6"/>
        <v>5.106127923430126E-2</v>
      </c>
      <c r="L41" s="103"/>
      <c r="M41" s="103"/>
      <c r="N41" s="103"/>
      <c r="O41" s="103"/>
      <c r="P41" s="103"/>
      <c r="Q41" s="103"/>
      <c r="R41" s="103"/>
      <c r="S41" s="103"/>
      <c r="T41" s="103"/>
      <c r="U41" s="103"/>
      <c r="V41" s="103"/>
      <c r="W41" s="103"/>
      <c r="X41" s="103"/>
      <c r="Y41" s="103"/>
    </row>
    <row r="42" spans="1:25" ht="15" customHeight="1" x14ac:dyDescent="0.25">
      <c r="A42" s="9"/>
      <c r="B42" s="68"/>
      <c r="D42" s="38">
        <f t="shared" si="15"/>
        <v>38</v>
      </c>
      <c r="E42" s="62">
        <f t="shared" si="13"/>
        <v>4.1037113298752592E-2</v>
      </c>
      <c r="F42" s="63"/>
      <c r="G42" s="63"/>
      <c r="H42" s="63">
        <f t="shared" si="14"/>
        <v>1.5295665267054098E-2</v>
      </c>
      <c r="I42" s="85">
        <f t="shared" si="5"/>
        <v>5.6332778565806693E-2</v>
      </c>
      <c r="J42" s="82">
        <f t="shared" si="6"/>
        <v>5.0760029360407799E-2</v>
      </c>
      <c r="L42" s="103" t="s">
        <v>7</v>
      </c>
      <c r="M42" s="103"/>
      <c r="N42" s="103"/>
      <c r="O42" s="103"/>
      <c r="P42" s="103"/>
      <c r="Q42" s="103"/>
      <c r="R42" s="103"/>
      <c r="S42" s="103"/>
      <c r="T42" s="103"/>
      <c r="U42" s="103"/>
      <c r="V42" s="103"/>
      <c r="W42" s="103"/>
      <c r="X42" s="103"/>
      <c r="Y42" s="103"/>
    </row>
    <row r="43" spans="1:25" x14ac:dyDescent="0.25">
      <c r="A43" s="9"/>
      <c r="B43" s="68"/>
      <c r="D43" s="38">
        <f t="shared" si="15"/>
        <v>39</v>
      </c>
      <c r="E43" s="62">
        <f t="shared" si="13"/>
        <v>4.0895328508166573E-2</v>
      </c>
      <c r="F43" s="63"/>
      <c r="G43" s="63"/>
      <c r="H43" s="63">
        <f t="shared" si="14"/>
        <v>1.5286425727458657E-2</v>
      </c>
      <c r="I43" s="85">
        <f t="shared" si="5"/>
        <v>5.6181754235625228E-2</v>
      </c>
      <c r="J43" s="82">
        <f t="shared" si="6"/>
        <v>5.0458801192413416E-2</v>
      </c>
      <c r="L43" s="103"/>
      <c r="M43" s="103"/>
      <c r="N43" s="103"/>
      <c r="O43" s="103"/>
      <c r="P43" s="103"/>
      <c r="Q43" s="103"/>
      <c r="R43" s="103"/>
      <c r="S43" s="103"/>
      <c r="T43" s="103"/>
      <c r="U43" s="103"/>
      <c r="V43" s="103"/>
      <c r="W43" s="103"/>
      <c r="X43" s="103"/>
      <c r="Y43" s="103"/>
    </row>
    <row r="44" spans="1:25" x14ac:dyDescent="0.25">
      <c r="A44" s="9"/>
      <c r="B44" s="68"/>
      <c r="D44" s="38">
        <f t="shared" si="15"/>
        <v>40</v>
      </c>
      <c r="E44" s="62">
        <f t="shared" si="13"/>
        <v>4.0753543717580554E-2</v>
      </c>
      <c r="F44" s="63"/>
      <c r="G44" s="63"/>
      <c r="H44" s="63">
        <f t="shared" si="14"/>
        <v>1.5277186187863216E-2</v>
      </c>
      <c r="I44" s="85">
        <f t="shared" si="5"/>
        <v>5.603072990544377E-2</v>
      </c>
      <c r="J44" s="82">
        <f t="shared" si="6"/>
        <v>5.0157594736510047E-2</v>
      </c>
      <c r="L44" s="103"/>
      <c r="M44" s="103"/>
      <c r="N44" s="103"/>
      <c r="O44" s="103"/>
      <c r="P44" s="103"/>
      <c r="Q44" s="103"/>
      <c r="R44" s="103"/>
      <c r="S44" s="103"/>
      <c r="T44" s="103"/>
      <c r="U44" s="103"/>
      <c r="V44" s="103"/>
      <c r="W44" s="103"/>
      <c r="X44" s="103"/>
      <c r="Y44" s="103"/>
    </row>
    <row r="45" spans="1:25" ht="15" customHeight="1" x14ac:dyDescent="0.25">
      <c r="A45" s="9"/>
      <c r="B45" s="68"/>
      <c r="D45" s="38">
        <f t="shared" si="15"/>
        <v>41</v>
      </c>
      <c r="E45" s="62">
        <f t="shared" si="13"/>
        <v>4.0611758926994534E-2</v>
      </c>
      <c r="F45" s="63"/>
      <c r="G45" s="63"/>
      <c r="H45" s="63">
        <f t="shared" si="14"/>
        <v>1.5267946648267776E-2</v>
      </c>
      <c r="I45" s="85">
        <f t="shared" si="5"/>
        <v>5.5879705575262312E-2</v>
      </c>
      <c r="J45" s="82">
        <f t="shared" si="6"/>
        <v>4.9856409998908946E-2</v>
      </c>
      <c r="L45" s="102" t="s">
        <v>8</v>
      </c>
      <c r="M45" s="102"/>
      <c r="N45" s="102"/>
      <c r="O45" s="102"/>
      <c r="P45" s="102"/>
      <c r="Q45" s="102"/>
      <c r="R45" s="102"/>
      <c r="S45" s="102"/>
      <c r="T45" s="102"/>
      <c r="U45" s="102"/>
      <c r="V45" s="102"/>
      <c r="W45" s="102"/>
      <c r="X45" s="102"/>
      <c r="Y45" s="102"/>
    </row>
    <row r="46" spans="1:25" x14ac:dyDescent="0.25">
      <c r="A46" s="9"/>
      <c r="B46" s="68"/>
      <c r="D46" s="38">
        <f t="shared" si="15"/>
        <v>42</v>
      </c>
      <c r="E46" s="62">
        <f t="shared" si="13"/>
        <v>4.0469974136408515E-2</v>
      </c>
      <c r="F46" s="63"/>
      <c r="G46" s="63"/>
      <c r="H46" s="63">
        <f t="shared" si="14"/>
        <v>1.5258707108672335E-2</v>
      </c>
      <c r="I46" s="85">
        <f t="shared" si="5"/>
        <v>5.5728681245080847E-2</v>
      </c>
      <c r="J46" s="82">
        <f t="shared" si="6"/>
        <v>4.9555246985774071E-2</v>
      </c>
      <c r="L46" s="102"/>
      <c r="M46" s="102"/>
      <c r="N46" s="102"/>
      <c r="O46" s="102"/>
      <c r="P46" s="102"/>
      <c r="Q46" s="102"/>
      <c r="R46" s="102"/>
      <c r="S46" s="102"/>
      <c r="T46" s="102"/>
      <c r="U46" s="102"/>
      <c r="V46" s="102"/>
      <c r="W46" s="102"/>
      <c r="X46" s="102"/>
      <c r="Y46" s="102"/>
    </row>
    <row r="47" spans="1:25" x14ac:dyDescent="0.25">
      <c r="A47" s="9"/>
      <c r="B47" s="68"/>
      <c r="D47" s="38">
        <f t="shared" si="15"/>
        <v>43</v>
      </c>
      <c r="E47" s="62">
        <f t="shared" si="13"/>
        <v>4.0328189345822496E-2</v>
      </c>
      <c r="F47" s="63"/>
      <c r="G47" s="63"/>
      <c r="H47" s="63">
        <f t="shared" si="14"/>
        <v>1.5249467569076894E-2</v>
      </c>
      <c r="I47" s="85">
        <f t="shared" si="5"/>
        <v>5.5577656914899388E-2</v>
      </c>
      <c r="J47" s="82">
        <f t="shared" si="6"/>
        <v>4.9254105703323781E-2</v>
      </c>
      <c r="L47" s="102"/>
      <c r="M47" s="102"/>
      <c r="N47" s="102"/>
      <c r="O47" s="102"/>
      <c r="P47" s="102"/>
      <c r="Q47" s="102"/>
      <c r="R47" s="102"/>
      <c r="S47" s="102"/>
      <c r="T47" s="102"/>
      <c r="U47" s="102"/>
      <c r="V47" s="102"/>
      <c r="W47" s="102"/>
      <c r="X47" s="102"/>
      <c r="Y47" s="102"/>
    </row>
    <row r="48" spans="1:25" x14ac:dyDescent="0.25">
      <c r="A48" s="9"/>
      <c r="B48" s="68"/>
      <c r="D48" s="38">
        <f t="shared" si="15"/>
        <v>44</v>
      </c>
      <c r="E48" s="62">
        <f t="shared" si="13"/>
        <v>4.0186404555236477E-2</v>
      </c>
      <c r="F48" s="63"/>
      <c r="G48" s="63"/>
      <c r="H48" s="63">
        <f t="shared" si="14"/>
        <v>1.5240228029481453E-2</v>
      </c>
      <c r="I48" s="85">
        <f t="shared" si="5"/>
        <v>5.542663258471793E-2</v>
      </c>
      <c r="J48" s="82">
        <f t="shared" si="6"/>
        <v>4.8952986157752232E-2</v>
      </c>
      <c r="L48" s="102"/>
      <c r="M48" s="102"/>
      <c r="N48" s="102"/>
      <c r="O48" s="102"/>
      <c r="P48" s="102"/>
      <c r="Q48" s="102"/>
      <c r="R48" s="102"/>
      <c r="S48" s="102"/>
      <c r="T48" s="102"/>
      <c r="U48" s="102"/>
      <c r="V48" s="102"/>
      <c r="W48" s="102"/>
      <c r="X48" s="102"/>
      <c r="Y48" s="102"/>
    </row>
    <row r="49" spans="1:25" x14ac:dyDescent="0.25">
      <c r="A49" s="9"/>
      <c r="B49" s="68"/>
      <c r="D49" s="38">
        <f t="shared" si="15"/>
        <v>45</v>
      </c>
      <c r="E49" s="62">
        <f t="shared" si="13"/>
        <v>4.0044619764650458E-2</v>
      </c>
      <c r="F49" s="63"/>
      <c r="G49" s="63"/>
      <c r="H49" s="63">
        <f t="shared" si="14"/>
        <v>1.5230988489886013E-2</v>
      </c>
      <c r="I49" s="85">
        <f t="shared" si="5"/>
        <v>5.5275608254536472E-2</v>
      </c>
      <c r="J49" s="82">
        <f t="shared" si="6"/>
        <v>4.8651888355258022E-2</v>
      </c>
      <c r="L49" s="102" t="s">
        <v>33</v>
      </c>
      <c r="M49" s="102"/>
      <c r="N49" s="102"/>
      <c r="O49" s="102"/>
      <c r="P49" s="102"/>
      <c r="Q49" s="102"/>
      <c r="R49" s="102"/>
      <c r="S49" s="102"/>
      <c r="T49" s="102"/>
      <c r="U49" s="102"/>
      <c r="V49" s="102"/>
      <c r="W49" s="102"/>
      <c r="X49" s="102"/>
      <c r="Y49" s="102"/>
    </row>
    <row r="50" spans="1:25" x14ac:dyDescent="0.25">
      <c r="A50" s="9"/>
      <c r="B50" s="68"/>
      <c r="D50" s="38">
        <f t="shared" si="15"/>
        <v>46</v>
      </c>
      <c r="E50" s="62">
        <f t="shared" si="13"/>
        <v>3.9902834974064438E-2</v>
      </c>
      <c r="F50" s="63"/>
      <c r="G50" s="63"/>
      <c r="H50" s="63">
        <f t="shared" si="14"/>
        <v>1.5221748950290572E-2</v>
      </c>
      <c r="I50" s="85">
        <f t="shared" si="5"/>
        <v>5.5124583924355014E-2</v>
      </c>
      <c r="J50" s="82">
        <f t="shared" si="6"/>
        <v>4.8350812302049517E-2</v>
      </c>
      <c r="L50" s="102"/>
      <c r="M50" s="102"/>
      <c r="N50" s="102"/>
      <c r="O50" s="102"/>
      <c r="P50" s="102"/>
      <c r="Q50" s="102"/>
      <c r="R50" s="102"/>
      <c r="S50" s="102"/>
      <c r="T50" s="102"/>
      <c r="U50" s="102"/>
      <c r="V50" s="102"/>
      <c r="W50" s="102"/>
      <c r="X50" s="102"/>
      <c r="Y50" s="102"/>
    </row>
    <row r="51" spans="1:25" x14ac:dyDescent="0.25">
      <c r="A51" s="9"/>
      <c r="B51" s="68"/>
      <c r="D51" s="38">
        <f t="shared" si="15"/>
        <v>47</v>
      </c>
      <c r="E51" s="62">
        <f t="shared" si="13"/>
        <v>3.9761050183478419E-2</v>
      </c>
      <c r="F51" s="63"/>
      <c r="G51" s="63"/>
      <c r="H51" s="63">
        <f t="shared" si="14"/>
        <v>1.5212509410695131E-2</v>
      </c>
      <c r="I51" s="85">
        <f t="shared" si="5"/>
        <v>5.4973559594173549E-2</v>
      </c>
      <c r="J51" s="82">
        <f t="shared" si="6"/>
        <v>4.8049758004330645E-2</v>
      </c>
      <c r="L51" s="102"/>
      <c r="M51" s="102"/>
      <c r="N51" s="102"/>
      <c r="O51" s="102"/>
      <c r="P51" s="102"/>
      <c r="Q51" s="102"/>
      <c r="R51" s="102"/>
      <c r="S51" s="102"/>
      <c r="T51" s="102"/>
      <c r="U51" s="102"/>
      <c r="V51" s="102"/>
      <c r="W51" s="102"/>
      <c r="X51" s="102"/>
      <c r="Y51" s="102"/>
    </row>
    <row r="52" spans="1:25" x14ac:dyDescent="0.25">
      <c r="A52" s="9"/>
      <c r="B52" s="68"/>
      <c r="D52" s="38">
        <f t="shared" si="15"/>
        <v>48</v>
      </c>
      <c r="E52" s="62">
        <f t="shared" si="13"/>
        <v>3.96192653928924E-2</v>
      </c>
      <c r="F52" s="63"/>
      <c r="G52" s="63"/>
      <c r="H52" s="63">
        <f t="shared" si="14"/>
        <v>1.5203269871099691E-2</v>
      </c>
      <c r="I52" s="85">
        <f t="shared" si="5"/>
        <v>5.4822535263992091E-2</v>
      </c>
      <c r="J52" s="82">
        <f t="shared" si="6"/>
        <v>4.7748725468310438E-2</v>
      </c>
      <c r="L52" s="102"/>
      <c r="M52" s="102"/>
      <c r="N52" s="102"/>
      <c r="O52" s="102"/>
      <c r="P52" s="102"/>
      <c r="Q52" s="102"/>
      <c r="R52" s="102"/>
      <c r="S52" s="102"/>
      <c r="T52" s="102"/>
      <c r="U52" s="102"/>
      <c r="V52" s="102"/>
      <c r="W52" s="102"/>
      <c r="X52" s="102"/>
      <c r="Y52" s="102"/>
    </row>
    <row r="53" spans="1:25" x14ac:dyDescent="0.25">
      <c r="A53" s="9"/>
      <c r="B53" s="68"/>
      <c r="D53" s="38">
        <f t="shared" si="15"/>
        <v>49</v>
      </c>
      <c r="E53" s="62">
        <f t="shared" si="13"/>
        <v>3.9477480602306381E-2</v>
      </c>
      <c r="F53" s="63"/>
      <c r="G53" s="63"/>
      <c r="H53" s="63">
        <f t="shared" si="14"/>
        <v>1.519403033150425E-2</v>
      </c>
      <c r="I53" s="85">
        <f t="shared" si="5"/>
        <v>5.4671510933810633E-2</v>
      </c>
      <c r="J53" s="82">
        <f t="shared" si="6"/>
        <v>4.744771470019038E-2</v>
      </c>
      <c r="L53" s="102"/>
      <c r="M53" s="102"/>
      <c r="N53" s="102"/>
      <c r="O53" s="102"/>
      <c r="P53" s="102"/>
      <c r="Q53" s="102"/>
      <c r="R53" s="102"/>
      <c r="S53" s="102"/>
      <c r="T53" s="102"/>
      <c r="U53" s="102"/>
      <c r="V53" s="102"/>
      <c r="W53" s="102"/>
      <c r="X53" s="102"/>
      <c r="Y53" s="102"/>
    </row>
    <row r="54" spans="1:25" x14ac:dyDescent="0.25">
      <c r="A54" s="9"/>
      <c r="B54" s="68"/>
      <c r="D54" s="38">
        <f t="shared" si="15"/>
        <v>50</v>
      </c>
      <c r="E54" s="62">
        <f t="shared" si="13"/>
        <v>3.9335695811720361E-2</v>
      </c>
      <c r="F54" s="63"/>
      <c r="G54" s="63"/>
      <c r="H54" s="63">
        <f t="shared" si="14"/>
        <v>1.5184790791908809E-2</v>
      </c>
      <c r="I54" s="85">
        <f t="shared" si="5"/>
        <v>5.4520486603629167E-2</v>
      </c>
      <c r="J54" s="82">
        <f t="shared" si="6"/>
        <v>4.7146725706190384E-2</v>
      </c>
      <c r="L54" s="102"/>
      <c r="M54" s="102"/>
      <c r="N54" s="102"/>
      <c r="O54" s="102"/>
      <c r="P54" s="102"/>
      <c r="Q54" s="102"/>
      <c r="R54" s="102"/>
      <c r="S54" s="102"/>
      <c r="T54" s="102"/>
      <c r="U54" s="102"/>
      <c r="V54" s="102"/>
      <c r="W54" s="102"/>
      <c r="X54" s="102"/>
      <c r="Y54" s="102"/>
    </row>
    <row r="55" spans="1:25" x14ac:dyDescent="0.25">
      <c r="A55" s="9"/>
      <c r="B55" s="68"/>
      <c r="D55" s="38">
        <f t="shared" si="15"/>
        <v>51</v>
      </c>
      <c r="E55" s="62">
        <f t="shared" si="13"/>
        <v>3.9193911021134342E-2</v>
      </c>
      <c r="F55" s="63"/>
      <c r="G55" s="63"/>
      <c r="H55" s="63">
        <f t="shared" si="14"/>
        <v>1.5175551252313369E-2</v>
      </c>
      <c r="I55" s="85">
        <f t="shared" si="5"/>
        <v>5.4369462273447709E-2</v>
      </c>
      <c r="J55" s="82">
        <f t="shared" si="6"/>
        <v>4.6845758492550793E-2</v>
      </c>
    </row>
    <row r="56" spans="1:25" x14ac:dyDescent="0.25">
      <c r="A56" s="9"/>
      <c r="B56" s="68"/>
      <c r="D56" s="38">
        <f t="shared" si="15"/>
        <v>52</v>
      </c>
      <c r="E56" s="62">
        <f t="shared" si="13"/>
        <v>3.9052126230548323E-2</v>
      </c>
      <c r="F56" s="63"/>
      <c r="G56" s="63"/>
      <c r="H56" s="63">
        <f t="shared" si="14"/>
        <v>1.5166311712717928E-2</v>
      </c>
      <c r="I56" s="85">
        <f t="shared" si="5"/>
        <v>5.4218437943266251E-2</v>
      </c>
      <c r="J56" s="82">
        <f t="shared" si="6"/>
        <v>4.6544813065443114E-2</v>
      </c>
    </row>
    <row r="57" spans="1:25" x14ac:dyDescent="0.25">
      <c r="A57" s="9"/>
      <c r="B57" s="68"/>
      <c r="D57" s="38">
        <f t="shared" si="15"/>
        <v>53</v>
      </c>
      <c r="E57" s="62">
        <f t="shared" si="13"/>
        <v>3.8910341439962304E-2</v>
      </c>
      <c r="F57" s="63"/>
      <c r="G57" s="63"/>
      <c r="H57" s="63">
        <f t="shared" si="14"/>
        <v>1.5157072173122487E-2</v>
      </c>
      <c r="I57" s="85">
        <f t="shared" si="5"/>
        <v>5.4067413613084793E-2</v>
      </c>
      <c r="J57" s="82">
        <f t="shared" si="6"/>
        <v>4.6243889431115459E-2</v>
      </c>
    </row>
    <row r="58" spans="1:25" x14ac:dyDescent="0.25">
      <c r="A58" s="9"/>
      <c r="B58" s="68"/>
      <c r="D58" s="38">
        <f t="shared" si="15"/>
        <v>54</v>
      </c>
      <c r="E58" s="62">
        <f t="shared" si="13"/>
        <v>3.8768556649376285E-2</v>
      </c>
      <c r="F58" s="63"/>
      <c r="G58" s="63"/>
      <c r="H58" s="63">
        <f t="shared" si="14"/>
        <v>1.5147832633527047E-2</v>
      </c>
      <c r="I58" s="85">
        <f t="shared" si="5"/>
        <v>5.3916389282903335E-2</v>
      </c>
      <c r="J58" s="82">
        <f t="shared" si="6"/>
        <v>4.5942987595780194E-2</v>
      </c>
    </row>
    <row r="59" spans="1:25" x14ac:dyDescent="0.25">
      <c r="A59" s="9"/>
      <c r="B59" s="68"/>
      <c r="D59" s="38">
        <f t="shared" si="15"/>
        <v>55</v>
      </c>
      <c r="E59" s="62">
        <f t="shared" si="13"/>
        <v>3.8626771858790265E-2</v>
      </c>
      <c r="F59" s="63"/>
      <c r="G59" s="63"/>
      <c r="H59" s="63">
        <f t="shared" si="14"/>
        <v>1.5138593093931606E-2</v>
      </c>
      <c r="I59" s="85">
        <f t="shared" si="5"/>
        <v>5.376536495272187E-2</v>
      </c>
      <c r="J59" s="82">
        <f t="shared" si="6"/>
        <v>4.5642107565656564E-2</v>
      </c>
    </row>
    <row r="60" spans="1:25" x14ac:dyDescent="0.25">
      <c r="A60" s="9"/>
      <c r="B60" s="68"/>
      <c r="D60" s="38">
        <f t="shared" si="15"/>
        <v>56</v>
      </c>
      <c r="E60" s="62">
        <f t="shared" si="13"/>
        <v>3.8484987068204246E-2</v>
      </c>
      <c r="F60" s="63"/>
      <c r="G60" s="63"/>
      <c r="H60" s="63">
        <f t="shared" si="14"/>
        <v>1.5129353554336165E-2</v>
      </c>
      <c r="I60" s="85">
        <f t="shared" si="5"/>
        <v>5.3614340622540411E-2</v>
      </c>
      <c r="J60" s="82">
        <f t="shared" si="6"/>
        <v>4.5341249346989576E-2</v>
      </c>
    </row>
    <row r="61" spans="1:25" x14ac:dyDescent="0.25">
      <c r="A61" s="9"/>
      <c r="B61" s="68"/>
      <c r="D61" s="38">
        <f t="shared" si="15"/>
        <v>57</v>
      </c>
      <c r="E61" s="62">
        <f t="shared" si="13"/>
        <v>3.8343202277618227E-2</v>
      </c>
      <c r="F61" s="63"/>
      <c r="G61" s="63"/>
      <c r="H61" s="63">
        <f t="shared" si="14"/>
        <v>1.5120114014740725E-2</v>
      </c>
      <c r="I61" s="85">
        <f t="shared" si="5"/>
        <v>5.3463316292358953E-2</v>
      </c>
      <c r="J61" s="82">
        <f t="shared" si="6"/>
        <v>4.5040412945983599E-2</v>
      </c>
    </row>
    <row r="62" spans="1:25" x14ac:dyDescent="0.25">
      <c r="A62" s="9"/>
      <c r="B62" s="68"/>
      <c r="D62" s="38">
        <f t="shared" si="15"/>
        <v>58</v>
      </c>
      <c r="E62" s="62">
        <f t="shared" si="13"/>
        <v>3.8201417487032208E-2</v>
      </c>
      <c r="F62" s="63"/>
      <c r="G62" s="63"/>
      <c r="H62" s="63">
        <f t="shared" si="14"/>
        <v>1.5110874475145284E-2</v>
      </c>
      <c r="I62" s="85">
        <f t="shared" si="5"/>
        <v>5.3312291962177488E-2</v>
      </c>
      <c r="J62" s="82">
        <f t="shared" si="6"/>
        <v>4.4739598368892963E-2</v>
      </c>
    </row>
    <row r="63" spans="1:25" x14ac:dyDescent="0.25">
      <c r="A63" s="9"/>
      <c r="B63" s="68"/>
      <c r="D63" s="38">
        <f t="shared" si="15"/>
        <v>59</v>
      </c>
      <c r="E63" s="62">
        <f t="shared" si="13"/>
        <v>3.8059632696446188E-2</v>
      </c>
      <c r="F63" s="63"/>
      <c r="G63" s="63"/>
      <c r="H63" s="63">
        <f t="shared" si="14"/>
        <v>1.5101634935549843E-2</v>
      </c>
      <c r="I63" s="85">
        <f t="shared" si="5"/>
        <v>5.316126763199603E-2</v>
      </c>
      <c r="J63" s="82">
        <f t="shared" si="6"/>
        <v>4.443880562192648E-2</v>
      </c>
    </row>
    <row r="64" spans="1:25" x14ac:dyDescent="0.25">
      <c r="A64" s="9"/>
      <c r="B64" s="68"/>
      <c r="D64" s="38">
        <f t="shared" si="15"/>
        <v>60</v>
      </c>
      <c r="E64" s="62">
        <f t="shared" si="13"/>
        <v>3.7917847905860169E-2</v>
      </c>
      <c r="F64" s="63"/>
      <c r="G64" s="63"/>
      <c r="H64" s="63">
        <f t="shared" si="14"/>
        <v>1.5092395395954403E-2</v>
      </c>
      <c r="I64" s="85">
        <f t="shared" si="5"/>
        <v>5.3010243301814572E-2</v>
      </c>
      <c r="J64" s="82">
        <f t="shared" si="6"/>
        <v>4.4138034711319385E-2</v>
      </c>
    </row>
    <row r="65" spans="1:10" x14ac:dyDescent="0.25">
      <c r="A65" s="9"/>
      <c r="B65" s="68"/>
      <c r="D65" s="38">
        <f t="shared" si="15"/>
        <v>61</v>
      </c>
      <c r="E65" s="62">
        <f t="shared" si="13"/>
        <v>3.777606311527415E-2</v>
      </c>
      <c r="F65" s="63"/>
      <c r="G65" s="63"/>
      <c r="H65" s="63">
        <f t="shared" si="14"/>
        <v>1.5083155856358962E-2</v>
      </c>
      <c r="I65" s="85">
        <f t="shared" si="5"/>
        <v>5.2859218971633114E-2</v>
      </c>
      <c r="J65" s="82">
        <f t="shared" si="6"/>
        <v>4.3837285643346657E-2</v>
      </c>
    </row>
    <row r="66" spans="1:10" x14ac:dyDescent="0.25">
      <c r="A66" s="9"/>
      <c r="B66" s="68"/>
      <c r="D66" s="38">
        <f t="shared" si="15"/>
        <v>62</v>
      </c>
      <c r="E66" s="62">
        <f t="shared" si="13"/>
        <v>3.7634278324688131E-2</v>
      </c>
      <c r="F66" s="63"/>
      <c r="G66" s="63"/>
      <c r="H66" s="63">
        <f t="shared" si="14"/>
        <v>1.5073916316763521E-2</v>
      </c>
      <c r="I66" s="85">
        <f t="shared" si="5"/>
        <v>5.2708194641451656E-2</v>
      </c>
      <c r="J66" s="82">
        <f t="shared" si="6"/>
        <v>4.3536558424210225E-2</v>
      </c>
    </row>
    <row r="67" spans="1:10" x14ac:dyDescent="0.25">
      <c r="A67" s="9"/>
      <c r="B67" s="68"/>
      <c r="D67" s="38">
        <f t="shared" si="15"/>
        <v>63</v>
      </c>
      <c r="E67" s="62">
        <f t="shared" ref="E67:E98" si="16">IF(D67&gt;=$B$7,$B$6,($B$6-$E$34)/($B$7-$B$5)+E66)</f>
        <v>3.7492493534102111E-2</v>
      </c>
      <c r="F67" s="63"/>
      <c r="G67" s="63"/>
      <c r="H67" s="63">
        <f t="shared" ref="H67:H98" si="17">IF(D67&gt;=$B$7,$B$12,($B$12-$H$34)/($B$7-$B$5)+H66)</f>
        <v>1.5064676777168081E-2</v>
      </c>
      <c r="I67" s="85">
        <f t="shared" si="5"/>
        <v>5.255717031127019E-2</v>
      </c>
      <c r="J67" s="82">
        <f t="shared" si="6"/>
        <v>4.3235853060154428E-2</v>
      </c>
    </row>
    <row r="68" spans="1:10" x14ac:dyDescent="0.25">
      <c r="A68" s="9"/>
      <c r="B68" s="68"/>
      <c r="D68" s="38">
        <f t="shared" si="15"/>
        <v>64</v>
      </c>
      <c r="E68" s="62">
        <f t="shared" si="16"/>
        <v>3.7350708743516092E-2</v>
      </c>
      <c r="F68" s="63"/>
      <c r="G68" s="63"/>
      <c r="H68" s="63">
        <f t="shared" si="17"/>
        <v>1.505543723757264E-2</v>
      </c>
      <c r="I68" s="85">
        <f t="shared" si="5"/>
        <v>5.2406145981088732E-2</v>
      </c>
      <c r="J68" s="82">
        <f t="shared" si="6"/>
        <v>4.2935169557444475E-2</v>
      </c>
    </row>
    <row r="69" spans="1:10" x14ac:dyDescent="0.25">
      <c r="A69" s="9"/>
      <c r="B69" s="68"/>
      <c r="D69" s="38">
        <f t="shared" si="15"/>
        <v>65</v>
      </c>
      <c r="E69" s="62">
        <f t="shared" si="16"/>
        <v>3.7208923952930073E-2</v>
      </c>
      <c r="F69" s="63"/>
      <c r="G69" s="63"/>
      <c r="H69" s="63">
        <f t="shared" si="17"/>
        <v>1.5046197697977199E-2</v>
      </c>
      <c r="I69" s="85">
        <f t="shared" si="5"/>
        <v>5.2255121650907274E-2</v>
      </c>
      <c r="J69" s="82">
        <f t="shared" si="6"/>
        <v>4.2634507922297615E-2</v>
      </c>
    </row>
    <row r="70" spans="1:10" x14ac:dyDescent="0.25">
      <c r="A70" s="9"/>
      <c r="B70" s="68"/>
      <c r="D70" s="38">
        <f t="shared" si="15"/>
        <v>66</v>
      </c>
      <c r="E70" s="62">
        <f t="shared" si="16"/>
        <v>3.7067139162344054E-2</v>
      </c>
      <c r="F70" s="63"/>
      <c r="G70" s="63"/>
      <c r="H70" s="63">
        <f t="shared" si="17"/>
        <v>1.5036958158381759E-2</v>
      </c>
      <c r="I70" s="85">
        <f t="shared" ref="I70:I104" si="18">E70+H70</f>
        <v>5.2104097320725809E-2</v>
      </c>
      <c r="J70" s="82">
        <f t="shared" ref="J70:J104" si="19">((1+I70)^D70)/((1+I69)^D69)-1</f>
        <v>4.2333868160991273E-2</v>
      </c>
    </row>
    <row r="71" spans="1:10" x14ac:dyDescent="0.25">
      <c r="A71" s="9"/>
      <c r="B71" s="68"/>
      <c r="D71" s="38">
        <f t="shared" si="15"/>
        <v>67</v>
      </c>
      <c r="E71" s="62">
        <f t="shared" si="16"/>
        <v>3.6925354371758035E-2</v>
      </c>
      <c r="F71" s="63"/>
      <c r="G71" s="63"/>
      <c r="H71" s="63">
        <f t="shared" si="17"/>
        <v>1.5027718618786318E-2</v>
      </c>
      <c r="I71" s="85">
        <f t="shared" si="18"/>
        <v>5.1953072990544351E-2</v>
      </c>
      <c r="J71" s="82">
        <f t="shared" si="19"/>
        <v>4.2033250279746248E-2</v>
      </c>
    </row>
    <row r="72" spans="1:10" x14ac:dyDescent="0.25">
      <c r="A72" s="9"/>
      <c r="B72" s="68"/>
      <c r="D72" s="38">
        <f t="shared" si="15"/>
        <v>68</v>
      </c>
      <c r="E72" s="62">
        <f t="shared" si="16"/>
        <v>3.6783569581172015E-2</v>
      </c>
      <c r="F72" s="63"/>
      <c r="G72" s="63"/>
      <c r="H72" s="63">
        <f t="shared" si="17"/>
        <v>1.5018479079190877E-2</v>
      </c>
      <c r="I72" s="85">
        <f t="shared" si="18"/>
        <v>5.1802048660362893E-2</v>
      </c>
      <c r="J72" s="82">
        <f t="shared" si="19"/>
        <v>4.173265428484263E-2</v>
      </c>
    </row>
    <row r="73" spans="1:10" x14ac:dyDescent="0.25">
      <c r="A73" s="9"/>
      <c r="B73" s="68"/>
      <c r="D73" s="38">
        <f t="shared" si="15"/>
        <v>69</v>
      </c>
      <c r="E73" s="62">
        <f t="shared" si="16"/>
        <v>3.6641784790585996E-2</v>
      </c>
      <c r="F73" s="63"/>
      <c r="G73" s="63"/>
      <c r="H73" s="63">
        <f t="shared" si="17"/>
        <v>1.5009239539595437E-2</v>
      </c>
      <c r="I73" s="85">
        <f t="shared" si="18"/>
        <v>5.1651024330181435E-2</v>
      </c>
      <c r="J73" s="82">
        <f t="shared" si="19"/>
        <v>4.1432080182521203E-2</v>
      </c>
    </row>
    <row r="74" spans="1:10" x14ac:dyDescent="0.25">
      <c r="A74" s="9"/>
      <c r="B74" s="68"/>
      <c r="D74" s="38">
        <f t="shared" si="15"/>
        <v>70</v>
      </c>
      <c r="E74" s="62">
        <f t="shared" si="16"/>
        <v>3.6499999999999998E-2</v>
      </c>
      <c r="F74" s="63"/>
      <c r="G74" s="63"/>
      <c r="H74" s="63">
        <f t="shared" si="17"/>
        <v>1.4999999999999999E-2</v>
      </c>
      <c r="I74" s="85">
        <f t="shared" si="18"/>
        <v>5.1499999999999997E-2</v>
      </c>
      <c r="J74" s="82">
        <f t="shared" si="19"/>
        <v>4.1131527979030968E-2</v>
      </c>
    </row>
    <row r="75" spans="1:10" x14ac:dyDescent="0.25">
      <c r="A75" s="9"/>
      <c r="B75" s="68"/>
      <c r="D75" s="38">
        <f t="shared" si="15"/>
        <v>71</v>
      </c>
      <c r="E75" s="62">
        <f t="shared" si="16"/>
        <v>3.6499999999999998E-2</v>
      </c>
      <c r="F75" s="63"/>
      <c r="G75" s="63"/>
      <c r="H75" s="63">
        <f t="shared" si="17"/>
        <v>1.4999999999999999E-2</v>
      </c>
      <c r="I75" s="85">
        <f t="shared" si="18"/>
        <v>5.1499999999999997E-2</v>
      </c>
      <c r="J75" s="82">
        <f t="shared" si="19"/>
        <v>5.1500000000000323E-2</v>
      </c>
    </row>
    <row r="76" spans="1:10" x14ac:dyDescent="0.25">
      <c r="A76" s="9"/>
      <c r="B76" s="68"/>
      <c r="D76" s="38">
        <f t="shared" si="15"/>
        <v>72</v>
      </c>
      <c r="E76" s="62">
        <f t="shared" si="16"/>
        <v>3.6499999999999998E-2</v>
      </c>
      <c r="F76" s="63"/>
      <c r="G76" s="63"/>
      <c r="H76" s="63">
        <f t="shared" si="17"/>
        <v>1.4999999999999999E-2</v>
      </c>
      <c r="I76" s="85">
        <f t="shared" si="18"/>
        <v>5.1499999999999997E-2</v>
      </c>
      <c r="J76" s="82">
        <f t="shared" si="19"/>
        <v>5.1499999999999879E-2</v>
      </c>
    </row>
    <row r="77" spans="1:10" x14ac:dyDescent="0.25">
      <c r="A77" s="9"/>
      <c r="B77" s="68"/>
      <c r="D77" s="38">
        <f t="shared" si="15"/>
        <v>73</v>
      </c>
      <c r="E77" s="62">
        <f t="shared" si="16"/>
        <v>3.6499999999999998E-2</v>
      </c>
      <c r="F77" s="63"/>
      <c r="G77" s="63"/>
      <c r="H77" s="63">
        <f t="shared" si="17"/>
        <v>1.4999999999999999E-2</v>
      </c>
      <c r="I77" s="85">
        <f t="shared" si="18"/>
        <v>5.1499999999999997E-2</v>
      </c>
      <c r="J77" s="82">
        <f t="shared" si="19"/>
        <v>5.1500000000000101E-2</v>
      </c>
    </row>
    <row r="78" spans="1:10" x14ac:dyDescent="0.25">
      <c r="A78" s="9"/>
      <c r="B78" s="68"/>
      <c r="D78" s="38">
        <f t="shared" si="15"/>
        <v>74</v>
      </c>
      <c r="E78" s="62">
        <f t="shared" si="16"/>
        <v>3.6499999999999998E-2</v>
      </c>
      <c r="F78" s="63"/>
      <c r="G78" s="63"/>
      <c r="H78" s="63">
        <f t="shared" si="17"/>
        <v>1.4999999999999999E-2</v>
      </c>
      <c r="I78" s="85">
        <f t="shared" si="18"/>
        <v>5.1499999999999997E-2</v>
      </c>
      <c r="J78" s="82">
        <f t="shared" si="19"/>
        <v>5.1500000000000101E-2</v>
      </c>
    </row>
    <row r="79" spans="1:10" x14ac:dyDescent="0.25">
      <c r="A79" s="9"/>
      <c r="B79" s="68"/>
      <c r="D79" s="38">
        <f t="shared" si="15"/>
        <v>75</v>
      </c>
      <c r="E79" s="62">
        <f t="shared" si="16"/>
        <v>3.6499999999999998E-2</v>
      </c>
      <c r="F79" s="63"/>
      <c r="G79" s="63"/>
      <c r="H79" s="63">
        <f t="shared" si="17"/>
        <v>1.4999999999999999E-2</v>
      </c>
      <c r="I79" s="85">
        <f t="shared" si="18"/>
        <v>5.1499999999999997E-2</v>
      </c>
      <c r="J79" s="82">
        <f t="shared" si="19"/>
        <v>5.1500000000000101E-2</v>
      </c>
    </row>
    <row r="80" spans="1:10" x14ac:dyDescent="0.25">
      <c r="A80" s="9"/>
      <c r="B80" s="68"/>
      <c r="D80" s="38">
        <f t="shared" si="15"/>
        <v>76</v>
      </c>
      <c r="E80" s="62">
        <f t="shared" si="16"/>
        <v>3.6499999999999998E-2</v>
      </c>
      <c r="F80" s="63"/>
      <c r="G80" s="63"/>
      <c r="H80" s="63">
        <f t="shared" si="17"/>
        <v>1.4999999999999999E-2</v>
      </c>
      <c r="I80" s="85">
        <f t="shared" si="18"/>
        <v>5.1499999999999997E-2</v>
      </c>
      <c r="J80" s="82">
        <f t="shared" si="19"/>
        <v>5.1499999999999879E-2</v>
      </c>
    </row>
    <row r="81" spans="1:10" x14ac:dyDescent="0.25">
      <c r="A81" s="9"/>
      <c r="B81" s="68"/>
      <c r="D81" s="38">
        <f t="shared" si="15"/>
        <v>77</v>
      </c>
      <c r="E81" s="62">
        <f t="shared" si="16"/>
        <v>3.6499999999999998E-2</v>
      </c>
      <c r="F81" s="63"/>
      <c r="G81" s="63"/>
      <c r="H81" s="63">
        <f t="shared" si="17"/>
        <v>1.4999999999999999E-2</v>
      </c>
      <c r="I81" s="85">
        <f t="shared" si="18"/>
        <v>5.1499999999999997E-2</v>
      </c>
      <c r="J81" s="82">
        <f t="shared" si="19"/>
        <v>5.1500000000000101E-2</v>
      </c>
    </row>
    <row r="82" spans="1:10" x14ac:dyDescent="0.25">
      <c r="A82" s="9"/>
      <c r="B82" s="68"/>
      <c r="D82" s="38">
        <f t="shared" si="15"/>
        <v>78</v>
      </c>
      <c r="E82" s="62">
        <f t="shared" si="16"/>
        <v>3.6499999999999998E-2</v>
      </c>
      <c r="F82" s="63"/>
      <c r="G82" s="63"/>
      <c r="H82" s="63">
        <f t="shared" si="17"/>
        <v>1.4999999999999999E-2</v>
      </c>
      <c r="I82" s="85">
        <f t="shared" si="18"/>
        <v>5.1499999999999997E-2</v>
      </c>
      <c r="J82" s="82">
        <f t="shared" si="19"/>
        <v>5.1499999999999879E-2</v>
      </c>
    </row>
    <row r="83" spans="1:10" x14ac:dyDescent="0.25">
      <c r="A83" s="9"/>
      <c r="B83" s="68"/>
      <c r="D83" s="38">
        <f t="shared" si="15"/>
        <v>79</v>
      </c>
      <c r="E83" s="62">
        <f t="shared" si="16"/>
        <v>3.6499999999999998E-2</v>
      </c>
      <c r="F83" s="63"/>
      <c r="G83" s="63"/>
      <c r="H83" s="63">
        <f t="shared" si="17"/>
        <v>1.4999999999999999E-2</v>
      </c>
      <c r="I83" s="85">
        <f t="shared" si="18"/>
        <v>5.1499999999999997E-2</v>
      </c>
      <c r="J83" s="82">
        <f t="shared" si="19"/>
        <v>5.1500000000000323E-2</v>
      </c>
    </row>
    <row r="84" spans="1:10" x14ac:dyDescent="0.25">
      <c r="A84" s="9"/>
      <c r="B84" s="68"/>
      <c r="D84" s="38">
        <f t="shared" si="15"/>
        <v>80</v>
      </c>
      <c r="E84" s="62">
        <f t="shared" si="16"/>
        <v>3.6499999999999998E-2</v>
      </c>
      <c r="F84" s="63"/>
      <c r="G84" s="63"/>
      <c r="H84" s="63">
        <f t="shared" si="17"/>
        <v>1.4999999999999999E-2</v>
      </c>
      <c r="I84" s="85">
        <f t="shared" si="18"/>
        <v>5.1499999999999997E-2</v>
      </c>
      <c r="J84" s="82">
        <f t="shared" si="19"/>
        <v>5.1499999999999879E-2</v>
      </c>
    </row>
    <row r="85" spans="1:10" x14ac:dyDescent="0.25">
      <c r="A85" s="9"/>
      <c r="B85" s="68"/>
      <c r="D85" s="38">
        <f t="shared" si="15"/>
        <v>81</v>
      </c>
      <c r="E85" s="62">
        <f t="shared" si="16"/>
        <v>3.6499999999999998E-2</v>
      </c>
      <c r="F85" s="63"/>
      <c r="G85" s="63"/>
      <c r="H85" s="63">
        <f t="shared" si="17"/>
        <v>1.4999999999999999E-2</v>
      </c>
      <c r="I85" s="85">
        <f t="shared" si="18"/>
        <v>5.1499999999999997E-2</v>
      </c>
      <c r="J85" s="82">
        <f t="shared" si="19"/>
        <v>5.1500000000000101E-2</v>
      </c>
    </row>
    <row r="86" spans="1:10" x14ac:dyDescent="0.25">
      <c r="A86" s="9"/>
      <c r="B86" s="68"/>
      <c r="D86" s="38">
        <f t="shared" si="15"/>
        <v>82</v>
      </c>
      <c r="E86" s="62">
        <f t="shared" si="16"/>
        <v>3.6499999999999998E-2</v>
      </c>
      <c r="F86" s="63"/>
      <c r="G86" s="63"/>
      <c r="H86" s="63">
        <f t="shared" si="17"/>
        <v>1.4999999999999999E-2</v>
      </c>
      <c r="I86" s="85">
        <f t="shared" si="18"/>
        <v>5.1499999999999997E-2</v>
      </c>
      <c r="J86" s="82">
        <f t="shared" si="19"/>
        <v>5.1499999999999879E-2</v>
      </c>
    </row>
    <row r="87" spans="1:10" x14ac:dyDescent="0.25">
      <c r="A87" s="9"/>
      <c r="B87" s="68"/>
      <c r="D87" s="38">
        <f t="shared" si="15"/>
        <v>83</v>
      </c>
      <c r="E87" s="62">
        <f t="shared" si="16"/>
        <v>3.6499999999999998E-2</v>
      </c>
      <c r="F87" s="63"/>
      <c r="G87" s="63"/>
      <c r="H87" s="63">
        <f t="shared" si="17"/>
        <v>1.4999999999999999E-2</v>
      </c>
      <c r="I87" s="85">
        <f t="shared" si="18"/>
        <v>5.1499999999999997E-2</v>
      </c>
      <c r="J87" s="82">
        <f t="shared" si="19"/>
        <v>5.1499999999999879E-2</v>
      </c>
    </row>
    <row r="88" spans="1:10" x14ac:dyDescent="0.25">
      <c r="A88" s="9"/>
      <c r="B88" s="68"/>
      <c r="D88" s="38">
        <f t="shared" si="15"/>
        <v>84</v>
      </c>
      <c r="E88" s="62">
        <f t="shared" si="16"/>
        <v>3.6499999999999998E-2</v>
      </c>
      <c r="F88" s="63"/>
      <c r="G88" s="63"/>
      <c r="H88" s="63">
        <f t="shared" si="17"/>
        <v>1.4999999999999999E-2</v>
      </c>
      <c r="I88" s="85">
        <f t="shared" si="18"/>
        <v>5.1499999999999997E-2</v>
      </c>
      <c r="J88" s="82">
        <f t="shared" si="19"/>
        <v>5.1500000000000101E-2</v>
      </c>
    </row>
    <row r="89" spans="1:10" x14ac:dyDescent="0.25">
      <c r="A89" s="9"/>
      <c r="B89" s="68"/>
      <c r="D89" s="38">
        <f t="shared" si="15"/>
        <v>85</v>
      </c>
      <c r="E89" s="62">
        <f t="shared" si="16"/>
        <v>3.6499999999999998E-2</v>
      </c>
      <c r="F89" s="63"/>
      <c r="G89" s="63"/>
      <c r="H89" s="63">
        <f t="shared" si="17"/>
        <v>1.4999999999999999E-2</v>
      </c>
      <c r="I89" s="85">
        <f t="shared" si="18"/>
        <v>5.1499999999999997E-2</v>
      </c>
      <c r="J89" s="82">
        <f t="shared" si="19"/>
        <v>5.1500000000000101E-2</v>
      </c>
    </row>
    <row r="90" spans="1:10" x14ac:dyDescent="0.25">
      <c r="A90" s="9"/>
      <c r="B90" s="68"/>
      <c r="D90" s="38">
        <f t="shared" si="15"/>
        <v>86</v>
      </c>
      <c r="E90" s="62">
        <f t="shared" si="16"/>
        <v>3.6499999999999998E-2</v>
      </c>
      <c r="F90" s="63"/>
      <c r="G90" s="63"/>
      <c r="H90" s="63">
        <f t="shared" si="17"/>
        <v>1.4999999999999999E-2</v>
      </c>
      <c r="I90" s="85">
        <f t="shared" si="18"/>
        <v>5.1499999999999997E-2</v>
      </c>
      <c r="J90" s="82">
        <f t="shared" si="19"/>
        <v>5.1500000000000101E-2</v>
      </c>
    </row>
    <row r="91" spans="1:10" x14ac:dyDescent="0.25">
      <c r="A91" s="9"/>
      <c r="B91" s="68"/>
      <c r="D91" s="38">
        <f t="shared" si="15"/>
        <v>87</v>
      </c>
      <c r="E91" s="62">
        <f t="shared" si="16"/>
        <v>3.6499999999999998E-2</v>
      </c>
      <c r="F91" s="63"/>
      <c r="G91" s="63"/>
      <c r="H91" s="63">
        <f t="shared" si="17"/>
        <v>1.4999999999999999E-2</v>
      </c>
      <c r="I91" s="85">
        <f t="shared" si="18"/>
        <v>5.1499999999999997E-2</v>
      </c>
      <c r="J91" s="82">
        <f t="shared" si="19"/>
        <v>5.1500000000000101E-2</v>
      </c>
    </row>
    <row r="92" spans="1:10" x14ac:dyDescent="0.25">
      <c r="A92" s="9"/>
      <c r="B92" s="68"/>
      <c r="D92" s="38">
        <f t="shared" si="15"/>
        <v>88</v>
      </c>
      <c r="E92" s="62">
        <f t="shared" si="16"/>
        <v>3.6499999999999998E-2</v>
      </c>
      <c r="F92" s="63"/>
      <c r="G92" s="63"/>
      <c r="H92" s="63">
        <f t="shared" si="17"/>
        <v>1.4999999999999999E-2</v>
      </c>
      <c r="I92" s="85">
        <f t="shared" si="18"/>
        <v>5.1499999999999997E-2</v>
      </c>
      <c r="J92" s="82">
        <f t="shared" si="19"/>
        <v>5.1499999999999879E-2</v>
      </c>
    </row>
    <row r="93" spans="1:10" x14ac:dyDescent="0.25">
      <c r="A93" s="9"/>
      <c r="B93" s="68"/>
      <c r="D93" s="38">
        <f t="shared" si="15"/>
        <v>89</v>
      </c>
      <c r="E93" s="62">
        <f t="shared" si="16"/>
        <v>3.6499999999999998E-2</v>
      </c>
      <c r="F93" s="63"/>
      <c r="G93" s="63"/>
      <c r="H93" s="63">
        <f t="shared" si="17"/>
        <v>1.4999999999999999E-2</v>
      </c>
      <c r="I93" s="85">
        <f t="shared" si="18"/>
        <v>5.1499999999999997E-2</v>
      </c>
      <c r="J93" s="82">
        <f t="shared" si="19"/>
        <v>5.1500000000000101E-2</v>
      </c>
    </row>
    <row r="94" spans="1:10" x14ac:dyDescent="0.25">
      <c r="A94" s="9"/>
      <c r="B94" s="68"/>
      <c r="D94" s="38">
        <f t="shared" si="15"/>
        <v>90</v>
      </c>
      <c r="E94" s="62">
        <f t="shared" si="16"/>
        <v>3.6499999999999998E-2</v>
      </c>
      <c r="F94" s="63"/>
      <c r="G94" s="63"/>
      <c r="H94" s="63">
        <f t="shared" si="17"/>
        <v>1.4999999999999999E-2</v>
      </c>
      <c r="I94" s="85">
        <f t="shared" si="18"/>
        <v>5.1499999999999997E-2</v>
      </c>
      <c r="J94" s="82">
        <f t="shared" si="19"/>
        <v>5.1500000000000101E-2</v>
      </c>
    </row>
    <row r="95" spans="1:10" x14ac:dyDescent="0.25">
      <c r="A95" s="9"/>
      <c r="B95" s="68"/>
      <c r="D95" s="38">
        <f t="shared" si="15"/>
        <v>91</v>
      </c>
      <c r="E95" s="62">
        <f t="shared" si="16"/>
        <v>3.6499999999999998E-2</v>
      </c>
      <c r="F95" s="63"/>
      <c r="G95" s="63"/>
      <c r="H95" s="63">
        <f t="shared" si="17"/>
        <v>1.4999999999999999E-2</v>
      </c>
      <c r="I95" s="85">
        <f t="shared" si="18"/>
        <v>5.1499999999999997E-2</v>
      </c>
      <c r="J95" s="82">
        <f t="shared" si="19"/>
        <v>5.1500000000000101E-2</v>
      </c>
    </row>
    <row r="96" spans="1:10" x14ac:dyDescent="0.25">
      <c r="A96" s="9"/>
      <c r="B96" s="68"/>
      <c r="D96" s="38">
        <f t="shared" si="15"/>
        <v>92</v>
      </c>
      <c r="E96" s="62">
        <f t="shared" si="16"/>
        <v>3.6499999999999998E-2</v>
      </c>
      <c r="F96" s="63"/>
      <c r="G96" s="63"/>
      <c r="H96" s="63">
        <f t="shared" si="17"/>
        <v>1.4999999999999999E-2</v>
      </c>
      <c r="I96" s="85">
        <f t="shared" si="18"/>
        <v>5.1499999999999997E-2</v>
      </c>
      <c r="J96" s="82">
        <f t="shared" si="19"/>
        <v>5.1500000000000101E-2</v>
      </c>
    </row>
    <row r="97" spans="1:10" x14ac:dyDescent="0.25">
      <c r="A97" s="9"/>
      <c r="B97" s="68"/>
      <c r="D97" s="38">
        <f t="shared" si="15"/>
        <v>93</v>
      </c>
      <c r="E97" s="62">
        <f t="shared" si="16"/>
        <v>3.6499999999999998E-2</v>
      </c>
      <c r="F97" s="63"/>
      <c r="G97" s="63"/>
      <c r="H97" s="63">
        <f t="shared" si="17"/>
        <v>1.4999999999999999E-2</v>
      </c>
      <c r="I97" s="85">
        <f t="shared" si="18"/>
        <v>5.1499999999999997E-2</v>
      </c>
      <c r="J97" s="82">
        <f t="shared" si="19"/>
        <v>5.1500000000000101E-2</v>
      </c>
    </row>
    <row r="98" spans="1:10" x14ac:dyDescent="0.25">
      <c r="A98" s="9"/>
      <c r="B98" s="68"/>
      <c r="D98" s="38">
        <f t="shared" si="15"/>
        <v>94</v>
      </c>
      <c r="E98" s="62">
        <f t="shared" si="16"/>
        <v>3.6499999999999998E-2</v>
      </c>
      <c r="F98" s="63"/>
      <c r="G98" s="63"/>
      <c r="H98" s="63">
        <f t="shared" si="17"/>
        <v>1.4999999999999999E-2</v>
      </c>
      <c r="I98" s="85">
        <f t="shared" si="18"/>
        <v>5.1499999999999997E-2</v>
      </c>
      <c r="J98" s="82">
        <f t="shared" si="19"/>
        <v>5.1500000000000101E-2</v>
      </c>
    </row>
    <row r="99" spans="1:10" x14ac:dyDescent="0.25">
      <c r="A99" s="9"/>
      <c r="B99" s="68"/>
      <c r="D99" s="38">
        <f t="shared" si="15"/>
        <v>95</v>
      </c>
      <c r="E99" s="62">
        <f t="shared" ref="E99:E104" si="20">IF(D99&gt;=$B$7,$B$6,($B$6-$E$34)/($B$7-$B$5)+E98)</f>
        <v>3.6499999999999998E-2</v>
      </c>
      <c r="F99" s="63"/>
      <c r="G99" s="63"/>
      <c r="H99" s="63">
        <f t="shared" ref="H99:H104" si="21">IF(D99&gt;=$B$7,$B$12,($B$12-$H$34)/($B$7-$B$5)+H98)</f>
        <v>1.4999999999999999E-2</v>
      </c>
      <c r="I99" s="85">
        <f t="shared" si="18"/>
        <v>5.1499999999999997E-2</v>
      </c>
      <c r="J99" s="82">
        <f t="shared" si="19"/>
        <v>5.1500000000000323E-2</v>
      </c>
    </row>
    <row r="100" spans="1:10" x14ac:dyDescent="0.25">
      <c r="A100" s="9"/>
      <c r="B100" s="68"/>
      <c r="D100" s="38">
        <f t="shared" ref="D100:D104" si="22">D99+1</f>
        <v>96</v>
      </c>
      <c r="E100" s="62">
        <f t="shared" si="20"/>
        <v>3.6499999999999998E-2</v>
      </c>
      <c r="F100" s="63"/>
      <c r="G100" s="63"/>
      <c r="H100" s="63">
        <f t="shared" si="21"/>
        <v>1.4999999999999999E-2</v>
      </c>
      <c r="I100" s="85">
        <f t="shared" si="18"/>
        <v>5.1499999999999997E-2</v>
      </c>
      <c r="J100" s="82">
        <f t="shared" si="19"/>
        <v>5.1499999999999879E-2</v>
      </c>
    </row>
    <row r="101" spans="1:10" x14ac:dyDescent="0.25">
      <c r="A101" s="9"/>
      <c r="B101" s="68"/>
      <c r="D101" s="38">
        <f t="shared" si="22"/>
        <v>97</v>
      </c>
      <c r="E101" s="62">
        <f t="shared" si="20"/>
        <v>3.6499999999999998E-2</v>
      </c>
      <c r="F101" s="63"/>
      <c r="G101" s="63"/>
      <c r="H101" s="63">
        <f t="shared" si="21"/>
        <v>1.4999999999999999E-2</v>
      </c>
      <c r="I101" s="85">
        <f t="shared" si="18"/>
        <v>5.1499999999999997E-2</v>
      </c>
      <c r="J101" s="82">
        <f t="shared" si="19"/>
        <v>5.1500000000000323E-2</v>
      </c>
    </row>
    <row r="102" spans="1:10" x14ac:dyDescent="0.25">
      <c r="A102" s="9"/>
      <c r="B102" s="68"/>
      <c r="D102" s="38">
        <f t="shared" si="22"/>
        <v>98</v>
      </c>
      <c r="E102" s="62">
        <f t="shared" si="20"/>
        <v>3.6499999999999998E-2</v>
      </c>
      <c r="F102" s="63"/>
      <c r="G102" s="63"/>
      <c r="H102" s="63">
        <f t="shared" si="21"/>
        <v>1.4999999999999999E-2</v>
      </c>
      <c r="I102" s="85">
        <f t="shared" si="18"/>
        <v>5.1499999999999997E-2</v>
      </c>
      <c r="J102" s="82">
        <f t="shared" si="19"/>
        <v>5.1499999999999879E-2</v>
      </c>
    </row>
    <row r="103" spans="1:10" x14ac:dyDescent="0.25">
      <c r="A103" s="9"/>
      <c r="B103" s="68"/>
      <c r="D103" s="38">
        <f t="shared" si="22"/>
        <v>99</v>
      </c>
      <c r="E103" s="62">
        <f t="shared" si="20"/>
        <v>3.6499999999999998E-2</v>
      </c>
      <c r="F103" s="63"/>
      <c r="G103" s="63"/>
      <c r="H103" s="63">
        <f t="shared" si="21"/>
        <v>1.4999999999999999E-2</v>
      </c>
      <c r="I103" s="85">
        <f t="shared" si="18"/>
        <v>5.1499999999999997E-2</v>
      </c>
      <c r="J103" s="82">
        <f t="shared" si="19"/>
        <v>5.1500000000000101E-2</v>
      </c>
    </row>
    <row r="104" spans="1:10" x14ac:dyDescent="0.25">
      <c r="A104" s="9"/>
      <c r="B104" s="68"/>
      <c r="D104" s="39">
        <f t="shared" si="22"/>
        <v>100</v>
      </c>
      <c r="E104" s="64">
        <f t="shared" si="20"/>
        <v>3.6499999999999998E-2</v>
      </c>
      <c r="F104" s="65"/>
      <c r="G104" s="65"/>
      <c r="H104" s="65">
        <f t="shared" si="21"/>
        <v>1.4999999999999999E-2</v>
      </c>
      <c r="I104" s="86">
        <f t="shared" si="18"/>
        <v>5.1499999999999997E-2</v>
      </c>
      <c r="J104" s="83">
        <f t="shared" si="19"/>
        <v>5.1500000000000101E-2</v>
      </c>
    </row>
    <row r="105" spans="1:10" x14ac:dyDescent="0.25">
      <c r="A105" s="9"/>
      <c r="B105" s="68"/>
    </row>
    <row r="106" spans="1:10" x14ac:dyDescent="0.25">
      <c r="A106" s="9"/>
      <c r="B106" s="68"/>
    </row>
  </sheetData>
  <mergeCells count="4">
    <mergeCell ref="L38:Y41"/>
    <mergeCell ref="L42:Y44"/>
    <mergeCell ref="L45:Y48"/>
    <mergeCell ref="L49:Y5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CA158-7C65-43D0-9107-6429674A866D}">
  <sheetPr codeName="Sheet7">
    <tabColor theme="7" tint="0.59999389629810485"/>
  </sheetPr>
  <dimension ref="A1:F1778"/>
  <sheetViews>
    <sheetView workbookViewId="0">
      <selection activeCell="C6" sqref="C6"/>
    </sheetView>
  </sheetViews>
  <sheetFormatPr defaultRowHeight="15" x14ac:dyDescent="0.25"/>
  <cols>
    <col min="1" max="2" width="10" customWidth="1"/>
    <col min="3" max="3" width="36" bestFit="1" customWidth="1"/>
    <col min="4" max="4" width="8" bestFit="1" customWidth="1"/>
    <col min="5" max="5" width="7" bestFit="1" customWidth="1"/>
    <col min="6" max="6" width="10.42578125" bestFit="1" customWidth="1"/>
  </cols>
  <sheetData>
    <row r="1" spans="1:6" ht="25.5" x14ac:dyDescent="0.25">
      <c r="A1" s="94" t="s">
        <v>193</v>
      </c>
      <c r="B1" s="94" t="s">
        <v>218</v>
      </c>
      <c r="C1" s="94" t="s">
        <v>194</v>
      </c>
      <c r="D1" s="94" t="s">
        <v>195</v>
      </c>
      <c r="E1" s="94" t="s">
        <v>45</v>
      </c>
      <c r="F1" s="94" t="s">
        <v>192</v>
      </c>
    </row>
    <row r="2" spans="1:6" x14ac:dyDescent="0.25">
      <c r="A2" s="95">
        <v>1.0657534246575342</v>
      </c>
      <c r="B2" s="95" t="s">
        <v>219</v>
      </c>
      <c r="C2" s="99" t="s">
        <v>46</v>
      </c>
      <c r="D2" s="96">
        <v>46623</v>
      </c>
      <c r="E2" s="97">
        <v>3.245E-2</v>
      </c>
      <c r="F2" s="98" t="s">
        <v>196</v>
      </c>
    </row>
    <row r="3" spans="1:6" x14ac:dyDescent="0.25">
      <c r="A3" s="95">
        <v>1.2547945205479452</v>
      </c>
      <c r="B3" s="95" t="s">
        <v>1328</v>
      </c>
      <c r="C3" s="99" t="s">
        <v>46</v>
      </c>
      <c r="D3" s="96">
        <v>46692</v>
      </c>
      <c r="E3" s="97">
        <v>2.5000000000000001E-2</v>
      </c>
      <c r="F3" s="98" t="s">
        <v>196</v>
      </c>
    </row>
    <row r="4" spans="1:6" x14ac:dyDescent="0.25">
      <c r="A4" s="95">
        <v>1.5068493150684932</v>
      </c>
      <c r="B4" s="95" t="s">
        <v>1417</v>
      </c>
      <c r="C4" s="99" t="s">
        <v>46</v>
      </c>
      <c r="D4" s="96">
        <v>46784</v>
      </c>
      <c r="E4" s="97">
        <v>2.2499999999999999E-2</v>
      </c>
      <c r="F4" s="98" t="s">
        <v>196</v>
      </c>
    </row>
    <row r="5" spans="1:6" x14ac:dyDescent="0.25">
      <c r="A5" s="95">
        <v>1.5863013698630137</v>
      </c>
      <c r="B5" s="95" t="s">
        <v>220</v>
      </c>
      <c r="C5" s="99" t="s">
        <v>46</v>
      </c>
      <c r="D5" s="96">
        <v>46813</v>
      </c>
      <c r="E5" s="97">
        <v>3.5000000000000003E-2</v>
      </c>
      <c r="F5" s="98" t="s">
        <v>196</v>
      </c>
    </row>
    <row r="6" spans="1:6" x14ac:dyDescent="0.25">
      <c r="A6" s="95">
        <v>1.7534246575342465</v>
      </c>
      <c r="B6" s="95" t="s">
        <v>1483</v>
      </c>
      <c r="C6" s="99" t="s">
        <v>46</v>
      </c>
      <c r="D6" s="96">
        <v>46874</v>
      </c>
      <c r="E6" s="97">
        <v>2.5000000000000001E-2</v>
      </c>
      <c r="F6" s="98" t="s">
        <v>196</v>
      </c>
    </row>
    <row r="7" spans="1:6" x14ac:dyDescent="0.25">
      <c r="A7" s="95">
        <v>1.8383561643835618</v>
      </c>
      <c r="B7" s="95" t="s">
        <v>221</v>
      </c>
      <c r="C7" s="99" t="s">
        <v>46</v>
      </c>
      <c r="D7" s="96">
        <v>46905</v>
      </c>
      <c r="E7" s="97">
        <v>0.02</v>
      </c>
      <c r="F7" s="98" t="s">
        <v>196</v>
      </c>
    </row>
    <row r="8" spans="1:6" x14ac:dyDescent="0.25">
      <c r="A8" s="95">
        <v>2.0054794520547947</v>
      </c>
      <c r="B8" s="95" t="s">
        <v>1576</v>
      </c>
      <c r="C8" s="99" t="s">
        <v>46</v>
      </c>
      <c r="D8" s="96">
        <v>46966</v>
      </c>
      <c r="E8" s="97">
        <v>2.75E-2</v>
      </c>
      <c r="F8" s="98" t="s">
        <v>196</v>
      </c>
    </row>
    <row r="9" spans="1:6" x14ac:dyDescent="0.25">
      <c r="A9" s="95">
        <v>2.0904109589041098</v>
      </c>
      <c r="B9" s="95" t="s">
        <v>222</v>
      </c>
      <c r="C9" s="99" t="s">
        <v>46</v>
      </c>
      <c r="D9" s="96">
        <v>46997</v>
      </c>
      <c r="E9" s="97">
        <v>3.2500000000000001E-2</v>
      </c>
      <c r="F9" s="98" t="s">
        <v>196</v>
      </c>
    </row>
    <row r="10" spans="1:6" x14ac:dyDescent="0.25">
      <c r="A10" s="95">
        <v>2.5863013698630137</v>
      </c>
      <c r="B10" s="95" t="s">
        <v>223</v>
      </c>
      <c r="C10" s="99" t="s">
        <v>46</v>
      </c>
      <c r="D10" s="96">
        <v>47178</v>
      </c>
      <c r="E10" s="97">
        <v>0.04</v>
      </c>
      <c r="F10" s="98" t="s">
        <v>196</v>
      </c>
    </row>
    <row r="11" spans="1:6" x14ac:dyDescent="0.25">
      <c r="A11" s="95">
        <v>2.8383561643835615</v>
      </c>
      <c r="B11" s="95" t="s">
        <v>224</v>
      </c>
      <c r="C11" s="99" t="s">
        <v>46</v>
      </c>
      <c r="D11" s="96">
        <v>47270</v>
      </c>
      <c r="E11" s="97">
        <v>5.7500000000000002E-2</v>
      </c>
      <c r="F11" s="98" t="s">
        <v>196</v>
      </c>
    </row>
    <row r="12" spans="1:6" x14ac:dyDescent="0.25">
      <c r="A12" s="95">
        <v>2.8383561643835615</v>
      </c>
      <c r="B12" s="95" t="s">
        <v>225</v>
      </c>
      <c r="C12" s="99" t="s">
        <v>46</v>
      </c>
      <c r="D12" s="96">
        <v>47270</v>
      </c>
      <c r="E12" s="97">
        <v>2.2499999999999999E-2</v>
      </c>
      <c r="F12" s="98" t="s">
        <v>196</v>
      </c>
    </row>
    <row r="13" spans="1:6" x14ac:dyDescent="0.25">
      <c r="A13" s="95">
        <v>3.0904109589041098</v>
      </c>
      <c r="B13" s="95" t="s">
        <v>226</v>
      </c>
      <c r="C13" s="99" t="s">
        <v>46</v>
      </c>
      <c r="D13" s="96">
        <v>47362</v>
      </c>
      <c r="E13" s="97">
        <v>3.5000000000000003E-2</v>
      </c>
      <c r="F13" s="98" t="s">
        <v>196</v>
      </c>
    </row>
    <row r="14" spans="1:6" x14ac:dyDescent="0.25">
      <c r="A14" s="95">
        <v>3.3397260273972602</v>
      </c>
      <c r="B14" s="95" t="s">
        <v>1514</v>
      </c>
      <c r="C14" s="99" t="s">
        <v>46</v>
      </c>
      <c r="D14" s="96">
        <v>47453</v>
      </c>
      <c r="E14" s="97">
        <v>2.2499999999999999E-2</v>
      </c>
      <c r="F14" s="98" t="s">
        <v>196</v>
      </c>
    </row>
    <row r="15" spans="1:6" x14ac:dyDescent="0.25">
      <c r="A15" s="95">
        <v>3.5863013698630137</v>
      </c>
      <c r="B15" s="95" t="s">
        <v>227</v>
      </c>
      <c r="C15" s="99" t="s">
        <v>46</v>
      </c>
      <c r="D15" s="96">
        <v>47543</v>
      </c>
      <c r="E15" s="97">
        <v>2.75E-2</v>
      </c>
      <c r="F15" s="98" t="s">
        <v>196</v>
      </c>
    </row>
    <row r="16" spans="1:6" x14ac:dyDescent="0.25">
      <c r="A16" s="95">
        <v>3.8383561643835615</v>
      </c>
      <c r="B16" s="95" t="s">
        <v>228</v>
      </c>
      <c r="C16" s="99" t="s">
        <v>46</v>
      </c>
      <c r="D16" s="96">
        <v>47635</v>
      </c>
      <c r="E16" s="97">
        <v>1.2500000000000001E-2</v>
      </c>
      <c r="F16" s="98" t="s">
        <v>196</v>
      </c>
    </row>
    <row r="17" spans="1:6" x14ac:dyDescent="0.25">
      <c r="A17" s="95">
        <v>4.0904109589041093</v>
      </c>
      <c r="B17" s="95" t="s">
        <v>229</v>
      </c>
      <c r="C17" s="99" t="s">
        <v>46</v>
      </c>
      <c r="D17" s="96">
        <v>47727</v>
      </c>
      <c r="E17" s="97">
        <v>2.75E-2</v>
      </c>
      <c r="F17" s="98" t="s">
        <v>196</v>
      </c>
    </row>
    <row r="18" spans="1:6" x14ac:dyDescent="0.25">
      <c r="A18" s="95">
        <v>4.3397260273972602</v>
      </c>
      <c r="B18" s="95" t="s">
        <v>230</v>
      </c>
      <c r="C18" s="99" t="s">
        <v>46</v>
      </c>
      <c r="D18" s="96">
        <v>47818</v>
      </c>
      <c r="E18" s="97">
        <v>5.0000000000000001E-3</v>
      </c>
      <c r="F18" s="98" t="s">
        <v>196</v>
      </c>
    </row>
    <row r="19" spans="1:6" x14ac:dyDescent="0.25">
      <c r="A19" s="95">
        <v>4.5863013698630137</v>
      </c>
      <c r="B19" s="95" t="s">
        <v>1395</v>
      </c>
      <c r="C19" s="99" t="s">
        <v>46</v>
      </c>
      <c r="D19" s="96">
        <v>47908</v>
      </c>
      <c r="E19" s="97">
        <v>2.75E-2</v>
      </c>
      <c r="F19" s="98" t="s">
        <v>196</v>
      </c>
    </row>
    <row r="20" spans="1:6" x14ac:dyDescent="0.25">
      <c r="A20" s="95">
        <v>4.838356164383562</v>
      </c>
      <c r="B20" s="95" t="s">
        <v>231</v>
      </c>
      <c r="C20" s="99" t="s">
        <v>46</v>
      </c>
      <c r="D20" s="96">
        <v>48000</v>
      </c>
      <c r="E20" s="97">
        <v>1.4999999999999999E-2</v>
      </c>
      <c r="F20" s="98" t="s">
        <v>196</v>
      </c>
    </row>
    <row r="21" spans="1:6" x14ac:dyDescent="0.25">
      <c r="A21" s="95">
        <v>5.0904109589041093</v>
      </c>
      <c r="B21" s="95" t="s">
        <v>1536</v>
      </c>
      <c r="C21" s="99" t="s">
        <v>46</v>
      </c>
      <c r="D21" s="96">
        <v>48092</v>
      </c>
      <c r="E21" s="97">
        <v>0.03</v>
      </c>
      <c r="F21" s="98" t="s">
        <v>196</v>
      </c>
    </row>
    <row r="22" spans="1:6" x14ac:dyDescent="0.25">
      <c r="A22" s="95">
        <v>5.3397260273972602</v>
      </c>
      <c r="B22" s="95" t="s">
        <v>232</v>
      </c>
      <c r="C22" s="99" t="s">
        <v>46</v>
      </c>
      <c r="D22" s="96">
        <v>48183</v>
      </c>
      <c r="E22" s="97">
        <v>1.4999999999999999E-2</v>
      </c>
      <c r="F22" s="98" t="s">
        <v>196</v>
      </c>
    </row>
    <row r="23" spans="1:6" x14ac:dyDescent="0.25">
      <c r="A23" s="95">
        <v>5.5890410958904111</v>
      </c>
      <c r="B23" s="95" t="s">
        <v>233</v>
      </c>
      <c r="C23" s="99" t="s">
        <v>46</v>
      </c>
      <c r="D23" s="96">
        <v>48274</v>
      </c>
      <c r="E23" s="97">
        <v>0.03</v>
      </c>
      <c r="F23" s="98" t="s">
        <v>196</v>
      </c>
    </row>
    <row r="24" spans="1:6" x14ac:dyDescent="0.25">
      <c r="A24" s="95">
        <v>5.8410958904109593</v>
      </c>
      <c r="B24" s="95" t="s">
        <v>234</v>
      </c>
      <c r="C24" s="99" t="s">
        <v>46</v>
      </c>
      <c r="D24" s="96">
        <v>48366</v>
      </c>
      <c r="E24" s="97">
        <v>0.02</v>
      </c>
      <c r="F24" s="98" t="s">
        <v>196</v>
      </c>
    </row>
    <row r="25" spans="1:6" x14ac:dyDescent="0.25">
      <c r="A25" s="95">
        <v>6.3424657534246576</v>
      </c>
      <c r="B25" s="95" t="s">
        <v>235</v>
      </c>
      <c r="C25" s="99" t="s">
        <v>46</v>
      </c>
      <c r="D25" s="96">
        <v>48549</v>
      </c>
      <c r="E25" s="97">
        <v>2.5000000000000001E-2</v>
      </c>
      <c r="F25" s="98" t="s">
        <v>196</v>
      </c>
    </row>
    <row r="26" spans="1:6" x14ac:dyDescent="0.25">
      <c r="A26" s="95">
        <v>6.8410958904109593</v>
      </c>
      <c r="B26" s="95" t="s">
        <v>236</v>
      </c>
      <c r="C26" s="99" t="s">
        <v>46</v>
      </c>
      <c r="D26" s="96">
        <v>48731</v>
      </c>
      <c r="E26" s="97">
        <v>5.7500000000000002E-2</v>
      </c>
      <c r="F26" s="98" t="s">
        <v>196</v>
      </c>
    </row>
    <row r="27" spans="1:6" x14ac:dyDescent="0.25">
      <c r="A27" s="95">
        <v>6.8410958904109593</v>
      </c>
      <c r="B27" s="95" t="s">
        <v>237</v>
      </c>
      <c r="C27" s="99" t="s">
        <v>46</v>
      </c>
      <c r="D27" s="96">
        <v>48731</v>
      </c>
      <c r="E27" s="97">
        <v>2.75E-2</v>
      </c>
      <c r="F27" s="98" t="s">
        <v>196</v>
      </c>
    </row>
    <row r="28" spans="1:6" x14ac:dyDescent="0.25">
      <c r="A28" s="95">
        <v>7.3424657534246576</v>
      </c>
      <c r="B28" s="95" t="s">
        <v>238</v>
      </c>
      <c r="C28" s="99" t="s">
        <v>46</v>
      </c>
      <c r="D28" s="96">
        <v>48914</v>
      </c>
      <c r="E28" s="97">
        <v>3.2500000000000001E-2</v>
      </c>
      <c r="F28" s="98" t="s">
        <v>196</v>
      </c>
    </row>
    <row r="29" spans="1:6" x14ac:dyDescent="0.25">
      <c r="A29" s="95">
        <v>7.5890410958904111</v>
      </c>
      <c r="B29" s="95" t="s">
        <v>239</v>
      </c>
      <c r="C29" s="99" t="s">
        <v>46</v>
      </c>
      <c r="D29" s="96">
        <v>49004</v>
      </c>
      <c r="E29" s="97">
        <v>3.5000000000000003E-2</v>
      </c>
      <c r="F29" s="98" t="s">
        <v>196</v>
      </c>
    </row>
    <row r="30" spans="1:6" x14ac:dyDescent="0.25">
      <c r="A30" s="95">
        <v>7.8410958904109593</v>
      </c>
      <c r="B30" s="95" t="s">
        <v>240</v>
      </c>
      <c r="C30" s="99" t="s">
        <v>46</v>
      </c>
      <c r="D30" s="96">
        <v>49096</v>
      </c>
      <c r="E30" s="97">
        <v>0.03</v>
      </c>
      <c r="F30" s="98" t="s">
        <v>196</v>
      </c>
    </row>
    <row r="31" spans="1:6" x14ac:dyDescent="0.25">
      <c r="A31" s="95">
        <v>8.3424657534246567</v>
      </c>
      <c r="B31" s="95" t="s">
        <v>241</v>
      </c>
      <c r="C31" s="99" t="s">
        <v>46</v>
      </c>
      <c r="D31" s="96">
        <v>49279</v>
      </c>
      <c r="E31" s="97">
        <v>3.2500000000000001E-2</v>
      </c>
      <c r="F31" s="98" t="s">
        <v>196</v>
      </c>
    </row>
    <row r="32" spans="1:6" x14ac:dyDescent="0.25">
      <c r="A32" s="95">
        <v>8.8410958904109584</v>
      </c>
      <c r="B32" s="95" t="s">
        <v>242</v>
      </c>
      <c r="C32" s="99" t="s">
        <v>46</v>
      </c>
      <c r="D32" s="96">
        <v>49461</v>
      </c>
      <c r="E32" s="97">
        <v>3.2500000000000001E-2</v>
      </c>
      <c r="F32" s="98" t="s">
        <v>196</v>
      </c>
    </row>
    <row r="33" spans="1:6" x14ac:dyDescent="0.25">
      <c r="A33" s="95">
        <v>9.3424657534246567</v>
      </c>
      <c r="B33" s="95" t="s">
        <v>243</v>
      </c>
      <c r="C33" s="99" t="s">
        <v>46</v>
      </c>
      <c r="D33" s="96">
        <v>49644</v>
      </c>
      <c r="E33" s="97">
        <v>3.2500000000000001E-2</v>
      </c>
      <c r="F33" s="98" t="s">
        <v>196</v>
      </c>
    </row>
    <row r="34" spans="1:6" x14ac:dyDescent="0.25">
      <c r="A34" s="95">
        <v>9.5917808219178085</v>
      </c>
      <c r="B34" s="95" t="s">
        <v>1484</v>
      </c>
      <c r="C34" s="99" t="s">
        <v>46</v>
      </c>
      <c r="D34" s="96">
        <v>49735</v>
      </c>
      <c r="E34" s="97">
        <v>3.2500000000000001E-2</v>
      </c>
      <c r="F34" s="98" t="s">
        <v>196</v>
      </c>
    </row>
    <row r="35" spans="1:6" x14ac:dyDescent="0.25">
      <c r="A35" s="95">
        <v>9.8438356164383567</v>
      </c>
      <c r="B35" s="95" t="s">
        <v>1460</v>
      </c>
      <c r="C35" s="99" t="s">
        <v>46</v>
      </c>
      <c r="D35" s="96">
        <v>49827</v>
      </c>
      <c r="E35" s="97">
        <v>3.2500000000000001E-2</v>
      </c>
      <c r="F35" s="98" t="s">
        <v>196</v>
      </c>
    </row>
    <row r="36" spans="1:6" x14ac:dyDescent="0.25">
      <c r="A36" s="95">
        <v>10.345205479452055</v>
      </c>
      <c r="B36" s="95" t="s">
        <v>1647</v>
      </c>
      <c r="C36" s="99" t="s">
        <v>46</v>
      </c>
      <c r="D36" s="96">
        <v>50010</v>
      </c>
      <c r="E36" s="97">
        <v>3.5000000000000003E-2</v>
      </c>
      <c r="F36" s="98" t="s">
        <v>196</v>
      </c>
    </row>
    <row r="37" spans="1:6" x14ac:dyDescent="0.25">
      <c r="A37" s="95">
        <v>10.843835616438357</v>
      </c>
      <c r="B37" s="95" t="s">
        <v>244</v>
      </c>
      <c r="C37" s="99" t="s">
        <v>46</v>
      </c>
      <c r="D37" s="96">
        <v>50192</v>
      </c>
      <c r="E37" s="97">
        <v>0.05</v>
      </c>
      <c r="F37" s="98" t="s">
        <v>196</v>
      </c>
    </row>
    <row r="38" spans="1:6" x14ac:dyDescent="0.25">
      <c r="A38" s="95">
        <v>14.846575342465753</v>
      </c>
      <c r="B38" s="95" t="s">
        <v>245</v>
      </c>
      <c r="C38" s="99" t="s">
        <v>46</v>
      </c>
      <c r="D38" s="96">
        <v>51653</v>
      </c>
      <c r="E38" s="97">
        <v>0.04</v>
      </c>
      <c r="F38" s="98" t="s">
        <v>196</v>
      </c>
    </row>
    <row r="39" spans="1:6" x14ac:dyDescent="0.25">
      <c r="A39" s="95">
        <v>19.350684931506848</v>
      </c>
      <c r="B39" s="95" t="s">
        <v>246</v>
      </c>
      <c r="C39" s="99" t="s">
        <v>46</v>
      </c>
      <c r="D39" s="96">
        <v>53297</v>
      </c>
      <c r="E39" s="97">
        <v>3.5000000000000003E-2</v>
      </c>
      <c r="F39" s="98" t="s">
        <v>196</v>
      </c>
    </row>
    <row r="40" spans="1:6" x14ac:dyDescent="0.25">
      <c r="A40" s="95">
        <v>22.353424657534248</v>
      </c>
      <c r="B40" s="95" t="s">
        <v>247</v>
      </c>
      <c r="C40" s="99" t="s">
        <v>46</v>
      </c>
      <c r="D40" s="96">
        <v>54393</v>
      </c>
      <c r="E40" s="97">
        <v>2.75E-2</v>
      </c>
      <c r="F40" s="98" t="s">
        <v>196</v>
      </c>
    </row>
    <row r="41" spans="1:6" x14ac:dyDescent="0.25">
      <c r="A41" s="95">
        <v>25.353424657534248</v>
      </c>
      <c r="B41" s="95" t="s">
        <v>1485</v>
      </c>
      <c r="C41" s="99" t="s">
        <v>46</v>
      </c>
      <c r="D41" s="96">
        <v>55488</v>
      </c>
      <c r="E41" s="97">
        <v>0.02</v>
      </c>
      <c r="F41" s="98" t="s">
        <v>196</v>
      </c>
    </row>
    <row r="42" spans="1:6" x14ac:dyDescent="0.25">
      <c r="A42" s="95">
        <v>27.356164383561644</v>
      </c>
      <c r="B42" s="95" t="s">
        <v>248</v>
      </c>
      <c r="C42" s="99" t="s">
        <v>46</v>
      </c>
      <c r="D42" s="96">
        <v>56219</v>
      </c>
      <c r="E42" s="97">
        <v>1.7500000000000002E-2</v>
      </c>
      <c r="F42" s="98" t="s">
        <v>196</v>
      </c>
    </row>
    <row r="43" spans="1:6" x14ac:dyDescent="0.25">
      <c r="A43" s="95">
        <v>29.356164383561644</v>
      </c>
      <c r="B43" s="95" t="s">
        <v>249</v>
      </c>
      <c r="C43" s="99" t="s">
        <v>46</v>
      </c>
      <c r="D43" s="96">
        <v>56949</v>
      </c>
      <c r="E43" s="97">
        <v>2.75E-2</v>
      </c>
      <c r="F43" s="98" t="s">
        <v>196</v>
      </c>
    </row>
    <row r="44" spans="1:6" x14ac:dyDescent="0.25">
      <c r="A44" s="95">
        <v>30.358904109589041</v>
      </c>
      <c r="B44" s="95" t="s">
        <v>1396</v>
      </c>
      <c r="C44" s="99" t="s">
        <v>46</v>
      </c>
      <c r="D44" s="96">
        <v>57315</v>
      </c>
      <c r="E44" s="97">
        <v>3.5000000000000003E-2</v>
      </c>
      <c r="F44" s="98" t="s">
        <v>196</v>
      </c>
    </row>
    <row r="45" spans="1:6" x14ac:dyDescent="0.25">
      <c r="A45" s="95">
        <v>31.358904109589041</v>
      </c>
      <c r="B45" s="95" t="s">
        <v>1441</v>
      </c>
      <c r="C45" s="99" t="s">
        <v>46</v>
      </c>
      <c r="D45" s="96">
        <v>57680</v>
      </c>
      <c r="E45" s="97">
        <v>3.5000000000000003E-2</v>
      </c>
      <c r="F45" s="98" t="s">
        <v>196</v>
      </c>
    </row>
    <row r="46" spans="1:6" x14ac:dyDescent="0.25">
      <c r="A46" s="95">
        <v>1.0383561643835617</v>
      </c>
      <c r="B46" s="95" t="s">
        <v>250</v>
      </c>
      <c r="C46" s="99" t="s">
        <v>55</v>
      </c>
      <c r="D46" s="96">
        <v>46613</v>
      </c>
      <c r="E46" s="97">
        <v>2.35E-2</v>
      </c>
      <c r="F46" s="98" t="s">
        <v>48</v>
      </c>
    </row>
    <row r="47" spans="1:6" x14ac:dyDescent="0.25">
      <c r="A47" s="95">
        <v>1.0876712328767124</v>
      </c>
      <c r="B47" s="95" t="s">
        <v>251</v>
      </c>
      <c r="C47" s="99" t="s">
        <v>47</v>
      </c>
      <c r="D47" s="96">
        <v>46631</v>
      </c>
      <c r="E47" s="97">
        <v>2.75E-2</v>
      </c>
      <c r="F47" s="98" t="s">
        <v>48</v>
      </c>
    </row>
    <row r="48" spans="1:6" x14ac:dyDescent="0.25">
      <c r="A48" s="95">
        <v>1.2136986301369863</v>
      </c>
      <c r="B48" s="95" t="s">
        <v>252</v>
      </c>
      <c r="C48" s="99" t="s">
        <v>53</v>
      </c>
      <c r="D48" s="96">
        <v>46677</v>
      </c>
      <c r="E48" s="97">
        <v>3.85E-2</v>
      </c>
      <c r="F48" s="98" t="s">
        <v>48</v>
      </c>
    </row>
    <row r="49" spans="1:6" x14ac:dyDescent="0.25">
      <c r="A49" s="95">
        <v>1.5342465753424657</v>
      </c>
      <c r="B49" s="95" t="s">
        <v>253</v>
      </c>
      <c r="C49" s="99" t="s">
        <v>57</v>
      </c>
      <c r="D49" s="96">
        <v>46794</v>
      </c>
      <c r="E49" s="97">
        <v>1.2E-2</v>
      </c>
      <c r="F49" s="98" t="s">
        <v>48</v>
      </c>
    </row>
    <row r="50" spans="1:6" x14ac:dyDescent="0.25">
      <c r="A50" s="95">
        <v>1.6054794520547946</v>
      </c>
      <c r="B50" s="95" t="s">
        <v>254</v>
      </c>
      <c r="C50" s="99" t="s">
        <v>51</v>
      </c>
      <c r="D50" s="96">
        <v>46820</v>
      </c>
      <c r="E50" s="97">
        <v>3.6000000000000004E-2</v>
      </c>
      <c r="F50" s="98" t="s">
        <v>48</v>
      </c>
    </row>
    <row r="51" spans="1:6" x14ac:dyDescent="0.25">
      <c r="A51" s="95">
        <v>1.715068493150685</v>
      </c>
      <c r="B51" s="95" t="s">
        <v>1537</v>
      </c>
      <c r="C51" s="99" t="s">
        <v>53</v>
      </c>
      <c r="D51" s="96">
        <v>46860</v>
      </c>
      <c r="E51" s="97">
        <v>6.1500000000000006E-2</v>
      </c>
      <c r="F51" s="98" t="s">
        <v>48</v>
      </c>
    </row>
    <row r="52" spans="1:6" x14ac:dyDescent="0.25">
      <c r="A52" s="95">
        <v>1.8383561643835618</v>
      </c>
      <c r="B52" s="95" t="s">
        <v>255</v>
      </c>
      <c r="C52" s="99" t="s">
        <v>56</v>
      </c>
      <c r="D52" s="96">
        <v>46905</v>
      </c>
      <c r="E52" s="97">
        <v>1.1000000000000001E-2</v>
      </c>
      <c r="F52" s="98" t="s">
        <v>48</v>
      </c>
    </row>
    <row r="53" spans="1:6" x14ac:dyDescent="0.25">
      <c r="A53" s="95">
        <v>1.8410958904109589</v>
      </c>
      <c r="B53" s="95" t="s">
        <v>256</v>
      </c>
      <c r="C53" s="99" t="s">
        <v>53</v>
      </c>
      <c r="D53" s="96">
        <v>46906</v>
      </c>
      <c r="E53" s="97">
        <v>2.8500000000000001E-2</v>
      </c>
      <c r="F53" s="98" t="s">
        <v>48</v>
      </c>
    </row>
    <row r="54" spans="1:6" x14ac:dyDescent="0.25">
      <c r="A54" s="95">
        <v>1.8410958904109589</v>
      </c>
      <c r="B54" s="95" t="s">
        <v>258</v>
      </c>
      <c r="C54" s="99" t="s">
        <v>51</v>
      </c>
      <c r="D54" s="96">
        <v>46906</v>
      </c>
      <c r="E54" s="97">
        <v>2.8999999999999998E-2</v>
      </c>
      <c r="F54" s="98" t="s">
        <v>48</v>
      </c>
    </row>
    <row r="55" spans="1:6" x14ac:dyDescent="0.25">
      <c r="A55" s="95">
        <v>1.8410958904109589</v>
      </c>
      <c r="B55" s="95" t="s">
        <v>257</v>
      </c>
      <c r="C55" s="99" t="s">
        <v>52</v>
      </c>
      <c r="D55" s="96">
        <v>46906</v>
      </c>
      <c r="E55" s="97">
        <v>0.03</v>
      </c>
      <c r="F55" s="98" t="s">
        <v>48</v>
      </c>
    </row>
    <row r="56" spans="1:6" x14ac:dyDescent="0.25">
      <c r="A56" s="95">
        <v>2.0410958904109591</v>
      </c>
      <c r="B56" s="95" t="s">
        <v>259</v>
      </c>
      <c r="C56" s="99" t="s">
        <v>55</v>
      </c>
      <c r="D56" s="96">
        <v>46979</v>
      </c>
      <c r="E56" s="97">
        <v>3.1E-2</v>
      </c>
      <c r="F56" s="98" t="s">
        <v>48</v>
      </c>
    </row>
    <row r="57" spans="1:6" x14ac:dyDescent="0.25">
      <c r="A57" s="95">
        <v>2.0493150684931507</v>
      </c>
      <c r="B57" s="95" t="s">
        <v>260</v>
      </c>
      <c r="C57" s="99" t="s">
        <v>54</v>
      </c>
      <c r="D57" s="96">
        <v>46982</v>
      </c>
      <c r="E57" s="97">
        <v>5.62E-2</v>
      </c>
      <c r="F57" s="98" t="s">
        <v>48</v>
      </c>
    </row>
    <row r="58" spans="1:6" x14ac:dyDescent="0.25">
      <c r="A58" s="95">
        <v>2.0904109589041098</v>
      </c>
      <c r="B58" s="95" t="s">
        <v>261</v>
      </c>
      <c r="C58" s="99" t="s">
        <v>47</v>
      </c>
      <c r="D58" s="96">
        <v>46997</v>
      </c>
      <c r="E58" s="97">
        <v>2.75E-2</v>
      </c>
      <c r="F58" s="98" t="s">
        <v>48</v>
      </c>
    </row>
    <row r="59" spans="1:6" x14ac:dyDescent="0.25">
      <c r="A59" s="95">
        <v>2.1095890410958904</v>
      </c>
      <c r="B59" s="95" t="s">
        <v>262</v>
      </c>
      <c r="C59" s="99" t="s">
        <v>51</v>
      </c>
      <c r="D59" s="96">
        <v>47004</v>
      </c>
      <c r="E59" s="97">
        <v>3.4000000000000002E-2</v>
      </c>
      <c r="F59" s="98" t="s">
        <v>48</v>
      </c>
    </row>
    <row r="60" spans="1:6" x14ac:dyDescent="0.25">
      <c r="A60" s="95">
        <v>2.3397260273972602</v>
      </c>
      <c r="B60" s="95" t="s">
        <v>263</v>
      </c>
      <c r="C60" s="99" t="s">
        <v>49</v>
      </c>
      <c r="D60" s="96">
        <v>47088</v>
      </c>
      <c r="E60" s="97">
        <v>2.8999999999999998E-2</v>
      </c>
      <c r="F60" s="98" t="s">
        <v>48</v>
      </c>
    </row>
    <row r="61" spans="1:6" x14ac:dyDescent="0.25">
      <c r="A61" s="95">
        <v>2.3424657534246576</v>
      </c>
      <c r="B61" s="95" t="s">
        <v>264</v>
      </c>
      <c r="C61" s="99" t="s">
        <v>50</v>
      </c>
      <c r="D61" s="96">
        <v>47089</v>
      </c>
      <c r="E61" s="97">
        <v>3.0499999999999999E-2</v>
      </c>
      <c r="F61" s="98" t="s">
        <v>48</v>
      </c>
    </row>
    <row r="62" spans="1:6" x14ac:dyDescent="0.25">
      <c r="A62" s="95">
        <v>2.3863013698630136</v>
      </c>
      <c r="B62" s="95" t="s">
        <v>265</v>
      </c>
      <c r="C62" s="99" t="s">
        <v>54</v>
      </c>
      <c r="D62" s="96">
        <v>47105</v>
      </c>
      <c r="E62" s="97">
        <v>2.9500000000000002E-2</v>
      </c>
      <c r="F62" s="98" t="s">
        <v>48</v>
      </c>
    </row>
    <row r="63" spans="1:6" x14ac:dyDescent="0.25">
      <c r="A63" s="95">
        <v>2.4109589041095889</v>
      </c>
      <c r="B63" s="95" t="s">
        <v>266</v>
      </c>
      <c r="C63" s="99" t="s">
        <v>55</v>
      </c>
      <c r="D63" s="96">
        <v>47114</v>
      </c>
      <c r="E63" s="97">
        <v>5.6500000000000002E-2</v>
      </c>
      <c r="F63" s="98" t="s">
        <v>48</v>
      </c>
    </row>
    <row r="64" spans="1:6" x14ac:dyDescent="0.25">
      <c r="A64" s="95">
        <v>2.5972602739726027</v>
      </c>
      <c r="B64" s="95" t="s">
        <v>267</v>
      </c>
      <c r="C64" s="99" t="s">
        <v>50</v>
      </c>
      <c r="D64" s="96">
        <v>47182</v>
      </c>
      <c r="E64" s="97">
        <v>5.7500000000000002E-2</v>
      </c>
      <c r="F64" s="98" t="s">
        <v>48</v>
      </c>
    </row>
    <row r="65" spans="1:6" x14ac:dyDescent="0.25">
      <c r="A65" s="95">
        <v>2.6054794520547944</v>
      </c>
      <c r="B65" s="95" t="s">
        <v>268</v>
      </c>
      <c r="C65" s="99" t="s">
        <v>51</v>
      </c>
      <c r="D65" s="96">
        <v>47185</v>
      </c>
      <c r="E65" s="97">
        <v>6.5000000000000002E-2</v>
      </c>
      <c r="F65" s="98" t="s">
        <v>48</v>
      </c>
    </row>
    <row r="66" spans="1:6" x14ac:dyDescent="0.25">
      <c r="A66" s="95">
        <v>2.6054794520547944</v>
      </c>
      <c r="B66" s="95" t="s">
        <v>269</v>
      </c>
      <c r="C66" s="99" t="s">
        <v>51</v>
      </c>
      <c r="D66" s="96">
        <v>47185</v>
      </c>
      <c r="E66" s="97">
        <v>0.04</v>
      </c>
      <c r="F66" s="98" t="s">
        <v>48</v>
      </c>
    </row>
    <row r="67" spans="1:6" x14ac:dyDescent="0.25">
      <c r="A67" s="95">
        <v>2.8383561643835615</v>
      </c>
      <c r="B67" s="95" t="s">
        <v>271</v>
      </c>
      <c r="C67" s="99" t="s">
        <v>49</v>
      </c>
      <c r="D67" s="96">
        <v>47270</v>
      </c>
      <c r="E67" s="97">
        <v>4.0999999999999995E-2</v>
      </c>
      <c r="F67" s="98" t="s">
        <v>48</v>
      </c>
    </row>
    <row r="68" spans="1:6" x14ac:dyDescent="0.25">
      <c r="A68" s="95">
        <v>2.8383561643835615</v>
      </c>
      <c r="B68" s="95" t="s">
        <v>270</v>
      </c>
      <c r="C68" s="99" t="s">
        <v>56</v>
      </c>
      <c r="D68" s="96">
        <v>47270</v>
      </c>
      <c r="E68" s="97">
        <v>4.0500000000000001E-2</v>
      </c>
      <c r="F68" s="98" t="s">
        <v>48</v>
      </c>
    </row>
    <row r="69" spans="1:6" x14ac:dyDescent="0.25">
      <c r="A69" s="95">
        <v>2.8410958904109589</v>
      </c>
      <c r="B69" s="95" t="s">
        <v>272</v>
      </c>
      <c r="C69" s="99" t="s">
        <v>51</v>
      </c>
      <c r="D69" s="96">
        <v>47271</v>
      </c>
      <c r="E69" s="97">
        <v>2.7000000000000003E-2</v>
      </c>
      <c r="F69" s="98" t="s">
        <v>48</v>
      </c>
    </row>
    <row r="70" spans="1:6" x14ac:dyDescent="0.25">
      <c r="A70" s="95">
        <v>2.8410958904109589</v>
      </c>
      <c r="B70" s="95" t="s">
        <v>273</v>
      </c>
      <c r="C70" s="99" t="s">
        <v>52</v>
      </c>
      <c r="D70" s="96">
        <v>47271</v>
      </c>
      <c r="E70" s="97">
        <v>2.75E-2</v>
      </c>
      <c r="F70" s="98" t="s">
        <v>48</v>
      </c>
    </row>
    <row r="71" spans="1:6" x14ac:dyDescent="0.25">
      <c r="A71" s="95">
        <v>2.8410958904109589</v>
      </c>
      <c r="B71" s="95" t="s">
        <v>274</v>
      </c>
      <c r="C71" s="99" t="s">
        <v>53</v>
      </c>
      <c r="D71" s="96">
        <v>47271</v>
      </c>
      <c r="E71" s="97">
        <v>2.8500000000000001E-2</v>
      </c>
      <c r="F71" s="98" t="s">
        <v>48</v>
      </c>
    </row>
    <row r="72" spans="1:6" x14ac:dyDescent="0.25">
      <c r="A72" s="95">
        <v>2.8849315068493149</v>
      </c>
      <c r="B72" s="95" t="s">
        <v>275</v>
      </c>
      <c r="C72" s="99" t="s">
        <v>54</v>
      </c>
      <c r="D72" s="96">
        <v>47287</v>
      </c>
      <c r="E72" s="97">
        <v>5.7000000000000002E-2</v>
      </c>
      <c r="F72" s="98" t="s">
        <v>48</v>
      </c>
    </row>
    <row r="73" spans="1:6" x14ac:dyDescent="0.25">
      <c r="A73" s="95">
        <v>3.0410958904109591</v>
      </c>
      <c r="B73" s="95" t="s">
        <v>276</v>
      </c>
      <c r="C73" s="99" t="s">
        <v>55</v>
      </c>
      <c r="D73" s="96">
        <v>47344</v>
      </c>
      <c r="E73" s="97">
        <v>4.2500000000000003E-2</v>
      </c>
      <c r="F73" s="98" t="s">
        <v>48</v>
      </c>
    </row>
    <row r="74" spans="1:6" x14ac:dyDescent="0.25">
      <c r="A74" s="95">
        <v>3.0904109589041098</v>
      </c>
      <c r="B74" s="95" t="s">
        <v>277</v>
      </c>
      <c r="C74" s="99" t="s">
        <v>47</v>
      </c>
      <c r="D74" s="96">
        <v>47362</v>
      </c>
      <c r="E74" s="97">
        <v>2.3E-2</v>
      </c>
      <c r="F74" s="98" t="s">
        <v>48</v>
      </c>
    </row>
    <row r="75" spans="1:6" x14ac:dyDescent="0.25">
      <c r="A75" s="95">
        <v>3.1013698630136988</v>
      </c>
      <c r="B75" s="95" t="s">
        <v>278</v>
      </c>
      <c r="C75" s="99" t="s">
        <v>52</v>
      </c>
      <c r="D75" s="96">
        <v>47366</v>
      </c>
      <c r="E75" s="97">
        <v>3.2500000000000001E-2</v>
      </c>
      <c r="F75" s="98" t="s">
        <v>48</v>
      </c>
    </row>
    <row r="76" spans="1:6" x14ac:dyDescent="0.25">
      <c r="A76" s="95">
        <v>3.1424657534246574</v>
      </c>
      <c r="B76" s="95" t="s">
        <v>279</v>
      </c>
      <c r="C76" s="99" t="s">
        <v>49</v>
      </c>
      <c r="D76" s="96">
        <v>47381</v>
      </c>
      <c r="E76" s="97">
        <v>2.8999999999999998E-2</v>
      </c>
      <c r="F76" s="98" t="s">
        <v>48</v>
      </c>
    </row>
    <row r="77" spans="1:6" x14ac:dyDescent="0.25">
      <c r="A77" s="95">
        <v>3.1726027397260275</v>
      </c>
      <c r="B77" s="95" t="s">
        <v>280</v>
      </c>
      <c r="C77" s="99" t="s">
        <v>47</v>
      </c>
      <c r="D77" s="96">
        <v>47392</v>
      </c>
      <c r="E77" s="97">
        <v>0.06</v>
      </c>
      <c r="F77" s="98" t="s">
        <v>48</v>
      </c>
    </row>
    <row r="78" spans="1:6" x14ac:dyDescent="0.25">
      <c r="A78" s="95">
        <v>3.2164383561643834</v>
      </c>
      <c r="B78" s="95" t="s">
        <v>281</v>
      </c>
      <c r="C78" s="99" t="s">
        <v>53</v>
      </c>
      <c r="D78" s="96">
        <v>47408</v>
      </c>
      <c r="E78" s="97">
        <v>6.5000000000000002E-2</v>
      </c>
      <c r="F78" s="98" t="s">
        <v>48</v>
      </c>
    </row>
    <row r="79" spans="1:6" x14ac:dyDescent="0.25">
      <c r="A79" s="95">
        <v>3.2575342465753425</v>
      </c>
      <c r="B79" s="95" t="s">
        <v>282</v>
      </c>
      <c r="C79" s="99" t="s">
        <v>51</v>
      </c>
      <c r="D79" s="96">
        <v>47423</v>
      </c>
      <c r="E79" s="97">
        <v>1.55E-2</v>
      </c>
      <c r="F79" s="98" t="s">
        <v>48</v>
      </c>
    </row>
    <row r="80" spans="1:6" x14ac:dyDescent="0.25">
      <c r="A80" s="95">
        <v>3.8383561643835615</v>
      </c>
      <c r="B80" s="95" t="s">
        <v>283</v>
      </c>
      <c r="C80" s="99" t="s">
        <v>49</v>
      </c>
      <c r="D80" s="96">
        <v>47635</v>
      </c>
      <c r="E80" s="97">
        <v>2.0499999999999997E-2</v>
      </c>
      <c r="F80" s="98" t="s">
        <v>48</v>
      </c>
    </row>
    <row r="81" spans="1:6" x14ac:dyDescent="0.25">
      <c r="A81" s="95">
        <v>3.8410958904109589</v>
      </c>
      <c r="B81" s="95" t="s">
        <v>289</v>
      </c>
      <c r="C81" s="99" t="s">
        <v>53</v>
      </c>
      <c r="D81" s="96">
        <v>47636</v>
      </c>
      <c r="E81" s="97">
        <v>3.15E-2</v>
      </c>
      <c r="F81" s="98" t="s">
        <v>48</v>
      </c>
    </row>
    <row r="82" spans="1:6" x14ac:dyDescent="0.25">
      <c r="A82" s="95">
        <v>3.8410958904109589</v>
      </c>
      <c r="B82" s="95" t="s">
        <v>284</v>
      </c>
      <c r="C82" s="99" t="s">
        <v>50</v>
      </c>
      <c r="D82" s="96">
        <v>47636</v>
      </c>
      <c r="E82" s="97">
        <v>2.2000000000000002E-2</v>
      </c>
      <c r="F82" s="98" t="s">
        <v>48</v>
      </c>
    </row>
    <row r="83" spans="1:6" x14ac:dyDescent="0.25">
      <c r="A83" s="95">
        <v>3.8410958904109589</v>
      </c>
      <c r="B83" s="95" t="s">
        <v>287</v>
      </c>
      <c r="C83" s="99" t="s">
        <v>51</v>
      </c>
      <c r="D83" s="96">
        <v>47636</v>
      </c>
      <c r="E83" s="97">
        <v>2.0499999999999997E-2</v>
      </c>
      <c r="F83" s="98" t="s">
        <v>48</v>
      </c>
    </row>
    <row r="84" spans="1:6" x14ac:dyDescent="0.25">
      <c r="A84" s="95">
        <v>3.8410958904109589</v>
      </c>
      <c r="B84" s="95" t="s">
        <v>285</v>
      </c>
      <c r="C84" s="99" t="s">
        <v>52</v>
      </c>
      <c r="D84" s="96">
        <v>47636</v>
      </c>
      <c r="E84" s="97">
        <v>2.0499999999999997E-2</v>
      </c>
      <c r="F84" s="98" t="s">
        <v>48</v>
      </c>
    </row>
    <row r="85" spans="1:6" x14ac:dyDescent="0.25">
      <c r="A85" s="95">
        <v>3.8410958904109589</v>
      </c>
      <c r="B85" s="95" t="s">
        <v>288</v>
      </c>
      <c r="C85" s="99" t="s">
        <v>57</v>
      </c>
      <c r="D85" s="96">
        <v>47636</v>
      </c>
      <c r="E85" s="97">
        <v>3.1E-2</v>
      </c>
      <c r="F85" s="98" t="s">
        <v>48</v>
      </c>
    </row>
    <row r="86" spans="1:6" x14ac:dyDescent="0.25">
      <c r="A86" s="95">
        <v>3.8410958904109589</v>
      </c>
      <c r="B86" s="95" t="s">
        <v>286</v>
      </c>
      <c r="C86" s="99" t="s">
        <v>53</v>
      </c>
      <c r="D86" s="96">
        <v>47636</v>
      </c>
      <c r="E86" s="97">
        <v>1.7500000000000002E-2</v>
      </c>
      <c r="F86" s="98" t="s">
        <v>48</v>
      </c>
    </row>
    <row r="87" spans="1:6" x14ac:dyDescent="0.25">
      <c r="A87" s="95">
        <v>3.8438356164383563</v>
      </c>
      <c r="B87" s="95" t="s">
        <v>290</v>
      </c>
      <c r="C87" s="99" t="s">
        <v>55</v>
      </c>
      <c r="D87" s="96">
        <v>47637</v>
      </c>
      <c r="E87" s="97">
        <v>3.0499999999999999E-2</v>
      </c>
      <c r="F87" s="98" t="s">
        <v>48</v>
      </c>
    </row>
    <row r="88" spans="1:6" x14ac:dyDescent="0.25">
      <c r="A88" s="95">
        <v>3.8849315068493149</v>
      </c>
      <c r="B88" s="95" t="s">
        <v>291</v>
      </c>
      <c r="C88" s="99" t="s">
        <v>54</v>
      </c>
      <c r="D88" s="96">
        <v>47652</v>
      </c>
      <c r="E88" s="97">
        <v>2.2000000000000002E-2</v>
      </c>
      <c r="F88" s="98" t="s">
        <v>48</v>
      </c>
    </row>
    <row r="89" spans="1:6" x14ac:dyDescent="0.25">
      <c r="A89" s="95">
        <v>4.0904109589041093</v>
      </c>
      <c r="B89" s="95" t="s">
        <v>292</v>
      </c>
      <c r="C89" s="99" t="s">
        <v>47</v>
      </c>
      <c r="D89" s="96">
        <v>47727</v>
      </c>
      <c r="E89" s="97">
        <v>1.9E-2</v>
      </c>
      <c r="F89" s="98" t="s">
        <v>48</v>
      </c>
    </row>
    <row r="90" spans="1:6" x14ac:dyDescent="0.25">
      <c r="A90" s="95">
        <v>4.0904109589041093</v>
      </c>
      <c r="B90" s="95" t="s">
        <v>293</v>
      </c>
      <c r="C90" s="99" t="s">
        <v>56</v>
      </c>
      <c r="D90" s="96">
        <v>47727</v>
      </c>
      <c r="E90" s="97">
        <v>0.02</v>
      </c>
      <c r="F90" s="98" t="s">
        <v>48</v>
      </c>
    </row>
    <row r="91" spans="1:6" x14ac:dyDescent="0.25">
      <c r="A91" s="95">
        <v>4.1095890410958908</v>
      </c>
      <c r="B91" s="95" t="s">
        <v>294</v>
      </c>
      <c r="C91" s="99" t="s">
        <v>51</v>
      </c>
      <c r="D91" s="96">
        <v>47734</v>
      </c>
      <c r="E91" s="97">
        <v>2.9500000000000002E-2</v>
      </c>
      <c r="F91" s="98" t="s">
        <v>48</v>
      </c>
    </row>
    <row r="92" spans="1:6" x14ac:dyDescent="0.25">
      <c r="A92" s="95">
        <v>4.2164383561643834</v>
      </c>
      <c r="B92" s="95" t="s">
        <v>295</v>
      </c>
      <c r="C92" s="99" t="s">
        <v>53</v>
      </c>
      <c r="D92" s="96">
        <v>47773</v>
      </c>
      <c r="E92" s="97">
        <v>6.5500000000000003E-2</v>
      </c>
      <c r="F92" s="98" t="s">
        <v>48</v>
      </c>
    </row>
    <row r="93" spans="1:6" x14ac:dyDescent="0.25">
      <c r="A93" s="95">
        <v>4.3424657534246576</v>
      </c>
      <c r="B93" s="95" t="s">
        <v>296</v>
      </c>
      <c r="C93" s="99" t="s">
        <v>51</v>
      </c>
      <c r="D93" s="96">
        <v>47819</v>
      </c>
      <c r="E93" s="97">
        <v>1.3500000000000002E-2</v>
      </c>
      <c r="F93" s="98" t="s">
        <v>48</v>
      </c>
    </row>
    <row r="94" spans="1:6" x14ac:dyDescent="0.25">
      <c r="A94" s="95">
        <v>4.5972602739726032</v>
      </c>
      <c r="B94" s="95" t="s">
        <v>298</v>
      </c>
      <c r="C94" s="99" t="s">
        <v>52</v>
      </c>
      <c r="D94" s="96">
        <v>47912</v>
      </c>
      <c r="E94" s="97">
        <v>6.3E-2</v>
      </c>
      <c r="F94" s="98" t="s">
        <v>48</v>
      </c>
    </row>
    <row r="95" spans="1:6" x14ac:dyDescent="0.25">
      <c r="A95" s="95">
        <v>4.5972602739726032</v>
      </c>
      <c r="B95" s="95" t="s">
        <v>297</v>
      </c>
      <c r="C95" s="99" t="s">
        <v>52</v>
      </c>
      <c r="D95" s="96">
        <v>47912</v>
      </c>
      <c r="E95" s="97">
        <v>0.105</v>
      </c>
      <c r="F95" s="98" t="s">
        <v>48</v>
      </c>
    </row>
    <row r="96" spans="1:6" x14ac:dyDescent="0.25">
      <c r="A96" s="95">
        <v>4.8246575342465752</v>
      </c>
      <c r="B96" s="95" t="s">
        <v>299</v>
      </c>
      <c r="C96" s="99" t="s">
        <v>47</v>
      </c>
      <c r="D96" s="96">
        <v>47995</v>
      </c>
      <c r="E96" s="97">
        <v>2.1000000000000001E-2</v>
      </c>
      <c r="F96" s="98" t="s">
        <v>48</v>
      </c>
    </row>
    <row r="97" spans="1:6" x14ac:dyDescent="0.25">
      <c r="A97" s="95">
        <v>4.838356164383562</v>
      </c>
      <c r="B97" s="95" t="s">
        <v>301</v>
      </c>
      <c r="C97" s="99" t="s">
        <v>49</v>
      </c>
      <c r="D97" s="96">
        <v>48000</v>
      </c>
      <c r="E97" s="97">
        <v>1.6500000000000001E-2</v>
      </c>
      <c r="F97" s="98" t="s">
        <v>48</v>
      </c>
    </row>
    <row r="98" spans="1:6" x14ac:dyDescent="0.25">
      <c r="A98" s="95">
        <v>4.838356164383562</v>
      </c>
      <c r="B98" s="95" t="s">
        <v>300</v>
      </c>
      <c r="C98" s="99" t="s">
        <v>49</v>
      </c>
      <c r="D98" s="96">
        <v>48000</v>
      </c>
      <c r="E98" s="97">
        <v>3.5000000000000003E-2</v>
      </c>
      <c r="F98" s="98" t="s">
        <v>48</v>
      </c>
    </row>
    <row r="99" spans="1:6" x14ac:dyDescent="0.25">
      <c r="A99" s="95">
        <v>4.8410958904109593</v>
      </c>
      <c r="B99" s="95" t="s">
        <v>303</v>
      </c>
      <c r="C99" s="99" t="s">
        <v>52</v>
      </c>
      <c r="D99" s="96">
        <v>48001</v>
      </c>
      <c r="E99" s="97">
        <v>2.0499999999999997E-2</v>
      </c>
      <c r="F99" s="98" t="s">
        <v>48</v>
      </c>
    </row>
    <row r="100" spans="1:6" x14ac:dyDescent="0.25">
      <c r="A100" s="95">
        <v>4.8410958904109593</v>
      </c>
      <c r="B100" s="95" t="s">
        <v>305</v>
      </c>
      <c r="C100" s="99" t="s">
        <v>50</v>
      </c>
      <c r="D100" s="96">
        <v>48001</v>
      </c>
      <c r="E100" s="97">
        <v>2.1499999999999998E-2</v>
      </c>
      <c r="F100" s="98" t="s">
        <v>48</v>
      </c>
    </row>
    <row r="101" spans="1:6" x14ac:dyDescent="0.25">
      <c r="A101" s="95">
        <v>4.8410958904109593</v>
      </c>
      <c r="B101" s="95" t="s">
        <v>306</v>
      </c>
      <c r="C101" s="99" t="s">
        <v>53</v>
      </c>
      <c r="D101" s="96">
        <v>48001</v>
      </c>
      <c r="E101" s="97">
        <v>2.0499999999999997E-2</v>
      </c>
      <c r="F101" s="98" t="s">
        <v>48</v>
      </c>
    </row>
    <row r="102" spans="1:6" x14ac:dyDescent="0.25">
      <c r="A102" s="95">
        <v>4.8410958904109593</v>
      </c>
      <c r="B102" s="95" t="s">
        <v>304</v>
      </c>
      <c r="C102" s="99" t="s">
        <v>51</v>
      </c>
      <c r="D102" s="96">
        <v>48001</v>
      </c>
      <c r="E102" s="97">
        <v>6.2E-2</v>
      </c>
      <c r="F102" s="98" t="s">
        <v>48</v>
      </c>
    </row>
    <row r="103" spans="1:6" x14ac:dyDescent="0.25">
      <c r="A103" s="95">
        <v>4.8410958904109593</v>
      </c>
      <c r="B103" s="95" t="s">
        <v>302</v>
      </c>
      <c r="C103" s="99" t="s">
        <v>51</v>
      </c>
      <c r="D103" s="96">
        <v>48001</v>
      </c>
      <c r="E103" s="97">
        <v>2.1499999999999998E-2</v>
      </c>
      <c r="F103" s="98" t="s">
        <v>48</v>
      </c>
    </row>
    <row r="104" spans="1:6" x14ac:dyDescent="0.25">
      <c r="A104" s="95">
        <v>4.8849315068493153</v>
      </c>
      <c r="B104" s="95" t="s">
        <v>307</v>
      </c>
      <c r="C104" s="99" t="s">
        <v>54</v>
      </c>
      <c r="D104" s="96">
        <v>48017</v>
      </c>
      <c r="E104" s="97">
        <v>1.55E-2</v>
      </c>
      <c r="F104" s="98" t="s">
        <v>48</v>
      </c>
    </row>
    <row r="105" spans="1:6" x14ac:dyDescent="0.25">
      <c r="A105" s="95">
        <v>4.8849315068493153</v>
      </c>
      <c r="B105" s="95" t="s">
        <v>308</v>
      </c>
      <c r="C105" s="99" t="s">
        <v>54</v>
      </c>
      <c r="D105" s="96">
        <v>48017</v>
      </c>
      <c r="E105" s="97">
        <v>6.3500000000000001E-2</v>
      </c>
      <c r="F105" s="98" t="s">
        <v>48</v>
      </c>
    </row>
    <row r="106" spans="1:6" x14ac:dyDescent="0.25">
      <c r="A106" s="95">
        <v>4.9917808219178079</v>
      </c>
      <c r="B106" s="95" t="s">
        <v>309</v>
      </c>
      <c r="C106" s="99" t="s">
        <v>57</v>
      </c>
      <c r="D106" s="96">
        <v>48056</v>
      </c>
      <c r="E106" s="97">
        <v>1.8500000000000003E-2</v>
      </c>
      <c r="F106" s="98" t="s">
        <v>48</v>
      </c>
    </row>
    <row r="107" spans="1:6" x14ac:dyDescent="0.25">
      <c r="A107" s="95">
        <v>5.0410958904109586</v>
      </c>
      <c r="B107" s="95" t="s">
        <v>310</v>
      </c>
      <c r="C107" s="99" t="s">
        <v>55</v>
      </c>
      <c r="D107" s="96">
        <v>48074</v>
      </c>
      <c r="E107" s="97">
        <v>2.5499999999999998E-2</v>
      </c>
      <c r="F107" s="98" t="s">
        <v>48</v>
      </c>
    </row>
    <row r="108" spans="1:6" x14ac:dyDescent="0.25">
      <c r="A108" s="95">
        <v>5.0904109589041093</v>
      </c>
      <c r="B108" s="95" t="s">
        <v>311</v>
      </c>
      <c r="C108" s="99" t="s">
        <v>47</v>
      </c>
      <c r="D108" s="96">
        <v>48092</v>
      </c>
      <c r="E108" s="97">
        <v>1.4999999999999999E-2</v>
      </c>
      <c r="F108" s="98" t="s">
        <v>48</v>
      </c>
    </row>
    <row r="109" spans="1:6" x14ac:dyDescent="0.25">
      <c r="A109" s="95">
        <v>5.1013698630136988</v>
      </c>
      <c r="B109" s="95" t="s">
        <v>312</v>
      </c>
      <c r="C109" s="99" t="s">
        <v>50</v>
      </c>
      <c r="D109" s="96">
        <v>48096</v>
      </c>
      <c r="E109" s="97">
        <v>6.4000000000000001E-2</v>
      </c>
      <c r="F109" s="98" t="s">
        <v>48</v>
      </c>
    </row>
    <row r="110" spans="1:6" x14ac:dyDescent="0.25">
      <c r="A110" s="95">
        <v>5.1095890410958908</v>
      </c>
      <c r="B110" s="95" t="s">
        <v>1515</v>
      </c>
      <c r="C110" s="99" t="s">
        <v>51</v>
      </c>
      <c r="D110" s="96">
        <v>48099</v>
      </c>
      <c r="E110" s="97">
        <v>0.03</v>
      </c>
      <c r="F110" s="98" t="s">
        <v>48</v>
      </c>
    </row>
    <row r="111" spans="1:6" x14ac:dyDescent="0.25">
      <c r="A111" s="95">
        <v>5.3397260273972602</v>
      </c>
      <c r="B111" s="95" t="s">
        <v>313</v>
      </c>
      <c r="C111" s="99" t="s">
        <v>56</v>
      </c>
      <c r="D111" s="96">
        <v>48183</v>
      </c>
      <c r="E111" s="97">
        <v>2.4E-2</v>
      </c>
      <c r="F111" s="98" t="s">
        <v>48</v>
      </c>
    </row>
    <row r="112" spans="1:6" x14ac:dyDescent="0.25">
      <c r="A112" s="95">
        <v>5.3397260273972602</v>
      </c>
      <c r="B112" s="95" t="s">
        <v>314</v>
      </c>
      <c r="C112" s="99" t="s">
        <v>56</v>
      </c>
      <c r="D112" s="96">
        <v>48183</v>
      </c>
      <c r="E112" s="97">
        <v>6.6000000000000003E-2</v>
      </c>
      <c r="F112" s="98" t="s">
        <v>48</v>
      </c>
    </row>
    <row r="113" spans="1:6" x14ac:dyDescent="0.25">
      <c r="A113" s="95">
        <v>5.3424657534246576</v>
      </c>
      <c r="B113" s="95" t="s">
        <v>315</v>
      </c>
      <c r="C113" s="99" t="s">
        <v>51</v>
      </c>
      <c r="D113" s="96">
        <v>48184</v>
      </c>
      <c r="E113" s="97">
        <v>2.2499999999999999E-2</v>
      </c>
      <c r="F113" s="98" t="s">
        <v>48</v>
      </c>
    </row>
    <row r="114" spans="1:6" x14ac:dyDescent="0.25">
      <c r="A114" s="95">
        <v>5.5123287671232877</v>
      </c>
      <c r="B114" s="95" t="s">
        <v>316</v>
      </c>
      <c r="C114" s="99" t="s">
        <v>51</v>
      </c>
      <c r="D114" s="96">
        <v>48246</v>
      </c>
      <c r="E114" s="97">
        <v>4.0500000000000001E-2</v>
      </c>
      <c r="F114" s="98" t="s">
        <v>48</v>
      </c>
    </row>
    <row r="115" spans="1:6" x14ac:dyDescent="0.25">
      <c r="A115" s="95">
        <v>5.8082191780821919</v>
      </c>
      <c r="B115" s="95" t="s">
        <v>317</v>
      </c>
      <c r="C115" s="99" t="s">
        <v>47</v>
      </c>
      <c r="D115" s="96">
        <v>48354</v>
      </c>
      <c r="E115" s="97">
        <v>3.6499999999999998E-2</v>
      </c>
      <c r="F115" s="98" t="s">
        <v>48</v>
      </c>
    </row>
    <row r="116" spans="1:6" x14ac:dyDescent="0.25">
      <c r="A116" s="95">
        <v>5.8410958904109593</v>
      </c>
      <c r="B116" s="95" t="s">
        <v>318</v>
      </c>
      <c r="C116" s="99" t="s">
        <v>47</v>
      </c>
      <c r="D116" s="96">
        <v>48366</v>
      </c>
      <c r="E116" s="97">
        <v>6.25E-2</v>
      </c>
      <c r="F116" s="98" t="s">
        <v>48</v>
      </c>
    </row>
    <row r="117" spans="1:6" x14ac:dyDescent="0.25">
      <c r="A117" s="95">
        <v>5.8410958904109593</v>
      </c>
      <c r="B117" s="95" t="s">
        <v>1397</v>
      </c>
      <c r="C117" s="99" t="s">
        <v>49</v>
      </c>
      <c r="D117" s="96">
        <v>48366</v>
      </c>
      <c r="E117" s="97">
        <v>3.15E-2</v>
      </c>
      <c r="F117" s="98" t="s">
        <v>48</v>
      </c>
    </row>
    <row r="118" spans="1:6" x14ac:dyDescent="0.25">
      <c r="A118" s="95">
        <v>5.8438356164383558</v>
      </c>
      <c r="B118" s="95" t="s">
        <v>1418</v>
      </c>
      <c r="C118" s="99" t="s">
        <v>53</v>
      </c>
      <c r="D118" s="96">
        <v>48367</v>
      </c>
      <c r="E118" s="97">
        <v>3.2500000000000001E-2</v>
      </c>
      <c r="F118" s="98" t="s">
        <v>48</v>
      </c>
    </row>
    <row r="119" spans="1:6" x14ac:dyDescent="0.25">
      <c r="A119" s="95">
        <v>5.8438356164383558</v>
      </c>
      <c r="B119" s="95" t="s">
        <v>319</v>
      </c>
      <c r="C119" s="99" t="s">
        <v>51</v>
      </c>
      <c r="D119" s="96">
        <v>48367</v>
      </c>
      <c r="E119" s="97">
        <v>3.7499999999999999E-2</v>
      </c>
      <c r="F119" s="98" t="s">
        <v>48</v>
      </c>
    </row>
    <row r="120" spans="1:6" x14ac:dyDescent="0.25">
      <c r="A120" s="95">
        <v>5.8876712328767127</v>
      </c>
      <c r="B120" s="95" t="s">
        <v>320</v>
      </c>
      <c r="C120" s="99" t="s">
        <v>54</v>
      </c>
      <c r="D120" s="96">
        <v>48383</v>
      </c>
      <c r="E120" s="97">
        <v>3.2000000000000001E-2</v>
      </c>
      <c r="F120" s="98" t="s">
        <v>48</v>
      </c>
    </row>
    <row r="121" spans="1:6" x14ac:dyDescent="0.25">
      <c r="A121" s="95">
        <v>6.043835616438356</v>
      </c>
      <c r="B121" s="95" t="s">
        <v>321</v>
      </c>
      <c r="C121" s="99" t="s">
        <v>55</v>
      </c>
      <c r="D121" s="96">
        <v>48440</v>
      </c>
      <c r="E121" s="97">
        <v>3.95E-2</v>
      </c>
      <c r="F121" s="98" t="s">
        <v>48</v>
      </c>
    </row>
    <row r="122" spans="1:6" x14ac:dyDescent="0.25">
      <c r="A122" s="95">
        <v>6.0931506849315067</v>
      </c>
      <c r="B122" s="95" t="s">
        <v>322</v>
      </c>
      <c r="C122" s="99" t="s">
        <v>47</v>
      </c>
      <c r="D122" s="96">
        <v>48458</v>
      </c>
      <c r="E122" s="97">
        <v>3.2500000000000001E-2</v>
      </c>
      <c r="F122" s="98" t="s">
        <v>48</v>
      </c>
    </row>
    <row r="123" spans="1:6" x14ac:dyDescent="0.25">
      <c r="A123" s="95">
        <v>6.3178082191780822</v>
      </c>
      <c r="B123" s="95" t="s">
        <v>323</v>
      </c>
      <c r="C123" s="99" t="s">
        <v>47</v>
      </c>
      <c r="D123" s="96">
        <v>48540</v>
      </c>
      <c r="E123" s="97">
        <v>3.9E-2</v>
      </c>
      <c r="F123" s="98" t="s">
        <v>48</v>
      </c>
    </row>
    <row r="124" spans="1:6" x14ac:dyDescent="0.25">
      <c r="A124" s="95">
        <v>6.3424657534246576</v>
      </c>
      <c r="B124" s="95" t="s">
        <v>324</v>
      </c>
      <c r="C124" s="99" t="s">
        <v>57</v>
      </c>
      <c r="D124" s="96">
        <v>48549</v>
      </c>
      <c r="E124" s="97">
        <v>3.7499999999999999E-2</v>
      </c>
      <c r="F124" s="98" t="s">
        <v>48</v>
      </c>
    </row>
    <row r="125" spans="1:6" x14ac:dyDescent="0.25">
      <c r="A125" s="95">
        <v>6.3452054794520549</v>
      </c>
      <c r="B125" s="95" t="s">
        <v>325</v>
      </c>
      <c r="C125" s="99" t="s">
        <v>52</v>
      </c>
      <c r="D125" s="96">
        <v>48550</v>
      </c>
      <c r="E125" s="97">
        <v>3.9E-2</v>
      </c>
      <c r="F125" s="98" t="s">
        <v>48</v>
      </c>
    </row>
    <row r="126" spans="1:6" x14ac:dyDescent="0.25">
      <c r="A126" s="95">
        <v>6.5972602739726032</v>
      </c>
      <c r="B126" s="95" t="s">
        <v>326</v>
      </c>
      <c r="C126" s="99" t="s">
        <v>51</v>
      </c>
      <c r="D126" s="96">
        <v>48642</v>
      </c>
      <c r="E126" s="97">
        <v>4.0999999999999995E-2</v>
      </c>
      <c r="F126" s="98" t="s">
        <v>48</v>
      </c>
    </row>
    <row r="127" spans="1:6" x14ac:dyDescent="0.25">
      <c r="A127" s="95">
        <v>6.6082191780821917</v>
      </c>
      <c r="B127" s="95" t="s">
        <v>327</v>
      </c>
      <c r="C127" s="99" t="s">
        <v>51</v>
      </c>
      <c r="D127" s="96">
        <v>48646</v>
      </c>
      <c r="E127" s="97">
        <v>5.8499999999999996E-2</v>
      </c>
      <c r="F127" s="98" t="s">
        <v>48</v>
      </c>
    </row>
    <row r="128" spans="1:6" x14ac:dyDescent="0.25">
      <c r="A128" s="95">
        <v>6.8410958904109593</v>
      </c>
      <c r="B128" s="95" t="s">
        <v>330</v>
      </c>
      <c r="C128" s="99" t="s">
        <v>49</v>
      </c>
      <c r="D128" s="96">
        <v>48731</v>
      </c>
      <c r="E128" s="97">
        <v>4.1500000000000002E-2</v>
      </c>
      <c r="F128" s="98" t="s">
        <v>48</v>
      </c>
    </row>
    <row r="129" spans="1:6" x14ac:dyDescent="0.25">
      <c r="A129" s="95">
        <v>6.8410958904109593</v>
      </c>
      <c r="B129" s="95" t="s">
        <v>329</v>
      </c>
      <c r="C129" s="99" t="s">
        <v>56</v>
      </c>
      <c r="D129" s="96">
        <v>48731</v>
      </c>
      <c r="E129" s="97">
        <v>4.0500000000000001E-2</v>
      </c>
      <c r="F129" s="98" t="s">
        <v>48</v>
      </c>
    </row>
    <row r="130" spans="1:6" x14ac:dyDescent="0.25">
      <c r="A130" s="95">
        <v>6.8410958904109593</v>
      </c>
      <c r="B130" s="95" t="s">
        <v>328</v>
      </c>
      <c r="C130" s="99" t="s">
        <v>56</v>
      </c>
      <c r="D130" s="96">
        <v>48731</v>
      </c>
      <c r="E130" s="97">
        <v>5.7999999999999996E-2</v>
      </c>
      <c r="F130" s="98" t="s">
        <v>48</v>
      </c>
    </row>
    <row r="131" spans="1:6" x14ac:dyDescent="0.25">
      <c r="A131" s="95">
        <v>6.8438356164383558</v>
      </c>
      <c r="B131" s="95" t="s">
        <v>332</v>
      </c>
      <c r="C131" s="99" t="s">
        <v>52</v>
      </c>
      <c r="D131" s="96">
        <v>48732</v>
      </c>
      <c r="E131" s="97">
        <v>3.7999999999999999E-2</v>
      </c>
      <c r="F131" s="98" t="s">
        <v>48</v>
      </c>
    </row>
    <row r="132" spans="1:6" x14ac:dyDescent="0.25">
      <c r="A132" s="95">
        <v>6.8438356164383558</v>
      </c>
      <c r="B132" s="95" t="s">
        <v>334</v>
      </c>
      <c r="C132" s="99" t="s">
        <v>53</v>
      </c>
      <c r="D132" s="96">
        <v>48732</v>
      </c>
      <c r="E132" s="97">
        <v>4.1500000000000002E-2</v>
      </c>
      <c r="F132" s="98" t="s">
        <v>48</v>
      </c>
    </row>
    <row r="133" spans="1:6" x14ac:dyDescent="0.25">
      <c r="A133" s="95">
        <v>6.8438356164383558</v>
      </c>
      <c r="B133" s="95" t="s">
        <v>331</v>
      </c>
      <c r="C133" s="99" t="s">
        <v>51</v>
      </c>
      <c r="D133" s="96">
        <v>48732</v>
      </c>
      <c r="E133" s="97">
        <v>3.6499999999999998E-2</v>
      </c>
      <c r="F133" s="98" t="s">
        <v>48</v>
      </c>
    </row>
    <row r="134" spans="1:6" x14ac:dyDescent="0.25">
      <c r="A134" s="95">
        <v>6.8438356164383558</v>
      </c>
      <c r="B134" s="95" t="s">
        <v>333</v>
      </c>
      <c r="C134" s="99" t="s">
        <v>50</v>
      </c>
      <c r="D134" s="96">
        <v>48732</v>
      </c>
      <c r="E134" s="97">
        <v>3.9E-2</v>
      </c>
      <c r="F134" s="98" t="s">
        <v>48</v>
      </c>
    </row>
    <row r="135" spans="1:6" x14ac:dyDescent="0.25">
      <c r="A135" s="95">
        <v>6.8876712328767127</v>
      </c>
      <c r="B135" s="95" t="s">
        <v>335</v>
      </c>
      <c r="C135" s="99" t="s">
        <v>54</v>
      </c>
      <c r="D135" s="96">
        <v>48748</v>
      </c>
      <c r="E135" s="97">
        <v>3.5499999999999997E-2</v>
      </c>
      <c r="F135" s="98" t="s">
        <v>48</v>
      </c>
    </row>
    <row r="136" spans="1:6" x14ac:dyDescent="0.25">
      <c r="A136" s="95">
        <v>7.043835616438356</v>
      </c>
      <c r="B136" s="95" t="s">
        <v>336</v>
      </c>
      <c r="C136" s="99" t="s">
        <v>55</v>
      </c>
      <c r="D136" s="96">
        <v>48805</v>
      </c>
      <c r="E136" s="97">
        <v>4.4500000000000005E-2</v>
      </c>
      <c r="F136" s="98" t="s">
        <v>48</v>
      </c>
    </row>
    <row r="137" spans="1:6" x14ac:dyDescent="0.25">
      <c r="A137" s="95">
        <v>7.0931506849315067</v>
      </c>
      <c r="B137" s="95" t="s">
        <v>337</v>
      </c>
      <c r="C137" s="99" t="s">
        <v>47</v>
      </c>
      <c r="D137" s="96">
        <v>48823</v>
      </c>
      <c r="E137" s="97">
        <v>3.6000000000000004E-2</v>
      </c>
      <c r="F137" s="98" t="s">
        <v>48</v>
      </c>
    </row>
    <row r="138" spans="1:6" x14ac:dyDescent="0.25">
      <c r="A138" s="95">
        <v>7.1041095890410961</v>
      </c>
      <c r="B138" s="95" t="s">
        <v>338</v>
      </c>
      <c r="C138" s="99" t="s">
        <v>50</v>
      </c>
      <c r="D138" s="96">
        <v>48827</v>
      </c>
      <c r="E138" s="97">
        <v>5.7999999999999996E-2</v>
      </c>
      <c r="F138" s="98" t="s">
        <v>48</v>
      </c>
    </row>
    <row r="139" spans="1:6" x14ac:dyDescent="0.25">
      <c r="A139" s="95">
        <v>7.2191780821917808</v>
      </c>
      <c r="B139" s="95" t="s">
        <v>339</v>
      </c>
      <c r="C139" s="99" t="s">
        <v>53</v>
      </c>
      <c r="D139" s="96">
        <v>48869</v>
      </c>
      <c r="E139" s="97">
        <v>5.5999999999999994E-2</v>
      </c>
      <c r="F139" s="98" t="s">
        <v>48</v>
      </c>
    </row>
    <row r="140" spans="1:6" x14ac:dyDescent="0.25">
      <c r="A140" s="95">
        <v>7.3424657534246576</v>
      </c>
      <c r="B140" s="95" t="s">
        <v>340</v>
      </c>
      <c r="C140" s="99" t="s">
        <v>49</v>
      </c>
      <c r="D140" s="96">
        <v>48914</v>
      </c>
      <c r="E140" s="97">
        <v>3.9E-2</v>
      </c>
      <c r="F140" s="98" t="s">
        <v>48</v>
      </c>
    </row>
    <row r="141" spans="1:6" x14ac:dyDescent="0.25">
      <c r="A141" s="95">
        <v>7.4986301369863018</v>
      </c>
      <c r="B141" s="95" t="s">
        <v>341</v>
      </c>
      <c r="C141" s="99" t="s">
        <v>55</v>
      </c>
      <c r="D141" s="96">
        <v>48971</v>
      </c>
      <c r="E141" s="97">
        <v>5.5E-2</v>
      </c>
      <c r="F141" s="98" t="s">
        <v>48</v>
      </c>
    </row>
    <row r="142" spans="1:6" x14ac:dyDescent="0.25">
      <c r="A142" s="95">
        <v>7.5178082191780824</v>
      </c>
      <c r="B142" s="95" t="s">
        <v>342</v>
      </c>
      <c r="C142" s="99" t="s">
        <v>51</v>
      </c>
      <c r="D142" s="96">
        <v>48978</v>
      </c>
      <c r="E142" s="97">
        <v>3.6499999999999998E-2</v>
      </c>
      <c r="F142" s="98" t="s">
        <v>48</v>
      </c>
    </row>
    <row r="143" spans="1:6" x14ac:dyDescent="0.25">
      <c r="A143" s="95">
        <v>7.8410958904109593</v>
      </c>
      <c r="B143" s="95" t="s">
        <v>343</v>
      </c>
      <c r="C143" s="99" t="s">
        <v>47</v>
      </c>
      <c r="D143" s="96">
        <v>49096</v>
      </c>
      <c r="E143" s="97">
        <v>5.2499999999999998E-2</v>
      </c>
      <c r="F143" s="98" t="s">
        <v>48</v>
      </c>
    </row>
    <row r="144" spans="1:6" x14ac:dyDescent="0.25">
      <c r="A144" s="95">
        <v>7.8438356164383558</v>
      </c>
      <c r="B144" s="95" t="s">
        <v>345</v>
      </c>
      <c r="C144" s="99" t="s">
        <v>52</v>
      </c>
      <c r="D144" s="96">
        <v>49097</v>
      </c>
      <c r="E144" s="97">
        <v>4.2500000000000003E-2</v>
      </c>
      <c r="F144" s="98" t="s">
        <v>48</v>
      </c>
    </row>
    <row r="145" spans="1:6" x14ac:dyDescent="0.25">
      <c r="A145" s="95">
        <v>7.8438356164383558</v>
      </c>
      <c r="B145" s="95" t="s">
        <v>344</v>
      </c>
      <c r="C145" s="99" t="s">
        <v>57</v>
      </c>
      <c r="D145" s="96">
        <v>49097</v>
      </c>
      <c r="E145" s="97">
        <v>4.0500000000000001E-2</v>
      </c>
      <c r="F145" s="98" t="s">
        <v>48</v>
      </c>
    </row>
    <row r="146" spans="1:6" x14ac:dyDescent="0.25">
      <c r="A146" s="95">
        <v>7.8438356164383558</v>
      </c>
      <c r="B146" s="95" t="s">
        <v>346</v>
      </c>
      <c r="C146" s="99" t="s">
        <v>51</v>
      </c>
      <c r="D146" s="96">
        <v>49097</v>
      </c>
      <c r="E146" s="97">
        <v>4.1500000000000002E-2</v>
      </c>
      <c r="F146" s="98" t="s">
        <v>48</v>
      </c>
    </row>
    <row r="147" spans="1:6" x14ac:dyDescent="0.25">
      <c r="A147" s="95">
        <v>7.8876712328767127</v>
      </c>
      <c r="B147" s="95" t="s">
        <v>347</v>
      </c>
      <c r="C147" s="99" t="s">
        <v>54</v>
      </c>
      <c r="D147" s="96">
        <v>49113</v>
      </c>
      <c r="E147" s="97">
        <v>4.1500000000000002E-2</v>
      </c>
      <c r="F147" s="98" t="s">
        <v>48</v>
      </c>
    </row>
    <row r="148" spans="1:6" x14ac:dyDescent="0.25">
      <c r="A148" s="95">
        <v>8.043835616438356</v>
      </c>
      <c r="B148" s="95" t="s">
        <v>348</v>
      </c>
      <c r="C148" s="99" t="s">
        <v>55</v>
      </c>
      <c r="D148" s="96">
        <v>49170</v>
      </c>
      <c r="E148" s="97">
        <v>4.0500000000000001E-2</v>
      </c>
      <c r="F148" s="98" t="s">
        <v>48</v>
      </c>
    </row>
    <row r="149" spans="1:6" x14ac:dyDescent="0.25">
      <c r="A149" s="95">
        <v>8.0931506849315067</v>
      </c>
      <c r="B149" s="95" t="s">
        <v>349</v>
      </c>
      <c r="C149" s="99" t="s">
        <v>47</v>
      </c>
      <c r="D149" s="96">
        <v>49188</v>
      </c>
      <c r="E149" s="97">
        <v>4.4500000000000005E-2</v>
      </c>
      <c r="F149" s="98" t="s">
        <v>48</v>
      </c>
    </row>
    <row r="150" spans="1:6" x14ac:dyDescent="0.25">
      <c r="A150" s="95">
        <v>8.3452054794520549</v>
      </c>
      <c r="B150" s="95" t="s">
        <v>351</v>
      </c>
      <c r="C150" s="99" t="s">
        <v>53</v>
      </c>
      <c r="D150" s="96">
        <v>49280</v>
      </c>
      <c r="E150" s="97">
        <v>3.85E-2</v>
      </c>
      <c r="F150" s="98" t="s">
        <v>48</v>
      </c>
    </row>
    <row r="151" spans="1:6" x14ac:dyDescent="0.25">
      <c r="A151" s="95">
        <v>8.3452054794520549</v>
      </c>
      <c r="B151" s="95" t="s">
        <v>350</v>
      </c>
      <c r="C151" s="99" t="s">
        <v>51</v>
      </c>
      <c r="D151" s="96">
        <v>49280</v>
      </c>
      <c r="E151" s="97">
        <v>3.7999999999999999E-2</v>
      </c>
      <c r="F151" s="98" t="s">
        <v>48</v>
      </c>
    </row>
    <row r="152" spans="1:6" x14ac:dyDescent="0.25">
      <c r="A152" s="95">
        <v>8.8410958904109584</v>
      </c>
      <c r="B152" s="95" t="s">
        <v>354</v>
      </c>
      <c r="C152" s="99" t="s">
        <v>56</v>
      </c>
      <c r="D152" s="96">
        <v>49461</v>
      </c>
      <c r="E152" s="97">
        <v>3.85E-2</v>
      </c>
      <c r="F152" s="98" t="s">
        <v>48</v>
      </c>
    </row>
    <row r="153" spans="1:6" x14ac:dyDescent="0.25">
      <c r="A153" s="95">
        <v>8.8410958904109584</v>
      </c>
      <c r="B153" s="95" t="s">
        <v>353</v>
      </c>
      <c r="C153" s="99" t="s">
        <v>49</v>
      </c>
      <c r="D153" s="96">
        <v>49461</v>
      </c>
      <c r="E153" s="97">
        <v>3.95E-2</v>
      </c>
      <c r="F153" s="98" t="s">
        <v>48</v>
      </c>
    </row>
    <row r="154" spans="1:6" x14ac:dyDescent="0.25">
      <c r="A154" s="95">
        <v>8.8410958904109584</v>
      </c>
      <c r="B154" s="95" t="s">
        <v>352</v>
      </c>
      <c r="C154" s="99" t="s">
        <v>56</v>
      </c>
      <c r="D154" s="96">
        <v>49461</v>
      </c>
      <c r="E154" s="97">
        <v>4.9000000000000002E-2</v>
      </c>
      <c r="F154" s="98" t="s">
        <v>48</v>
      </c>
    </row>
    <row r="155" spans="1:6" x14ac:dyDescent="0.25">
      <c r="A155" s="95">
        <v>8.8438356164383567</v>
      </c>
      <c r="B155" s="95" t="s">
        <v>357</v>
      </c>
      <c r="C155" s="99" t="s">
        <v>52</v>
      </c>
      <c r="D155" s="96">
        <v>49462</v>
      </c>
      <c r="E155" s="97">
        <v>3.7000000000000005E-2</v>
      </c>
      <c r="F155" s="98" t="s">
        <v>48</v>
      </c>
    </row>
    <row r="156" spans="1:6" x14ac:dyDescent="0.25">
      <c r="A156" s="95">
        <v>8.8438356164383567</v>
      </c>
      <c r="B156" s="95" t="s">
        <v>356</v>
      </c>
      <c r="C156" s="99" t="s">
        <v>53</v>
      </c>
      <c r="D156" s="96">
        <v>49462</v>
      </c>
      <c r="E156" s="97">
        <v>0.04</v>
      </c>
      <c r="F156" s="98" t="s">
        <v>48</v>
      </c>
    </row>
    <row r="157" spans="1:6" x14ac:dyDescent="0.25">
      <c r="A157" s="95">
        <v>8.8438356164383567</v>
      </c>
      <c r="B157" s="95" t="s">
        <v>358</v>
      </c>
      <c r="C157" s="99" t="s">
        <v>51</v>
      </c>
      <c r="D157" s="96">
        <v>49462</v>
      </c>
      <c r="E157" s="97">
        <v>5.5999999999999994E-2</v>
      </c>
      <c r="F157" s="98" t="s">
        <v>48</v>
      </c>
    </row>
    <row r="158" spans="1:6" x14ac:dyDescent="0.25">
      <c r="A158" s="95">
        <v>8.8438356164383567</v>
      </c>
      <c r="B158" s="95" t="s">
        <v>355</v>
      </c>
      <c r="C158" s="99" t="s">
        <v>50</v>
      </c>
      <c r="D158" s="96">
        <v>49462</v>
      </c>
      <c r="E158" s="97">
        <v>3.7999999999999999E-2</v>
      </c>
      <c r="F158" s="98" t="s">
        <v>48</v>
      </c>
    </row>
    <row r="159" spans="1:6" x14ac:dyDescent="0.25">
      <c r="A159" s="95">
        <v>8.8438356164383567</v>
      </c>
      <c r="B159" s="95" t="s">
        <v>359</v>
      </c>
      <c r="C159" s="99" t="s">
        <v>51</v>
      </c>
      <c r="D159" s="96">
        <v>49462</v>
      </c>
      <c r="E159" s="97">
        <v>3.6000000000000004E-2</v>
      </c>
      <c r="F159" s="98" t="s">
        <v>48</v>
      </c>
    </row>
    <row r="160" spans="1:6" x14ac:dyDescent="0.25">
      <c r="A160" s="95">
        <v>8.8465753424657532</v>
      </c>
      <c r="B160" s="95" t="s">
        <v>360</v>
      </c>
      <c r="C160" s="99" t="s">
        <v>55</v>
      </c>
      <c r="D160" s="96">
        <v>49463</v>
      </c>
      <c r="E160" s="97">
        <v>3.95E-2</v>
      </c>
      <c r="F160" s="98" t="s">
        <v>48</v>
      </c>
    </row>
    <row r="161" spans="1:6" x14ac:dyDescent="0.25">
      <c r="A161" s="95">
        <v>8.8794520547945197</v>
      </c>
      <c r="B161" s="95" t="s">
        <v>362</v>
      </c>
      <c r="C161" s="99" t="s">
        <v>57</v>
      </c>
      <c r="D161" s="96">
        <v>49475</v>
      </c>
      <c r="E161" s="97">
        <v>5.7000000000000002E-2</v>
      </c>
      <c r="F161" s="98" t="s">
        <v>48</v>
      </c>
    </row>
    <row r="162" spans="1:6" x14ac:dyDescent="0.25">
      <c r="A162" s="95">
        <v>8.8794520547945197</v>
      </c>
      <c r="B162" s="95" t="s">
        <v>361</v>
      </c>
      <c r="C162" s="99" t="s">
        <v>57</v>
      </c>
      <c r="D162" s="96">
        <v>49475</v>
      </c>
      <c r="E162" s="97">
        <v>3.95E-2</v>
      </c>
      <c r="F162" s="98" t="s">
        <v>48</v>
      </c>
    </row>
    <row r="163" spans="1:6" x14ac:dyDescent="0.25">
      <c r="A163" s="95">
        <v>8.8876712328767127</v>
      </c>
      <c r="B163" s="95" t="s">
        <v>364</v>
      </c>
      <c r="C163" s="99" t="s">
        <v>54</v>
      </c>
      <c r="D163" s="96">
        <v>49478</v>
      </c>
      <c r="E163" s="97">
        <v>5.4000000000000006E-2</v>
      </c>
      <c r="F163" s="98" t="s">
        <v>48</v>
      </c>
    </row>
    <row r="164" spans="1:6" x14ac:dyDescent="0.25">
      <c r="A164" s="95">
        <v>8.8876712328767127</v>
      </c>
      <c r="B164" s="95" t="s">
        <v>363</v>
      </c>
      <c r="C164" s="99" t="s">
        <v>54</v>
      </c>
      <c r="D164" s="96">
        <v>49478</v>
      </c>
      <c r="E164" s="97">
        <v>0.04</v>
      </c>
      <c r="F164" s="98" t="s">
        <v>48</v>
      </c>
    </row>
    <row r="165" spans="1:6" x14ac:dyDescent="0.25">
      <c r="A165" s="95">
        <v>9.0931506849315067</v>
      </c>
      <c r="B165" s="95" t="s">
        <v>365</v>
      </c>
      <c r="C165" s="99" t="s">
        <v>47</v>
      </c>
      <c r="D165" s="96">
        <v>49553</v>
      </c>
      <c r="E165" s="97">
        <v>0.04</v>
      </c>
      <c r="F165" s="98" t="s">
        <v>48</v>
      </c>
    </row>
    <row r="166" spans="1:6" x14ac:dyDescent="0.25">
      <c r="A166" s="95">
        <v>9.1041095890410961</v>
      </c>
      <c r="B166" s="95" t="s">
        <v>366</v>
      </c>
      <c r="C166" s="99" t="s">
        <v>50</v>
      </c>
      <c r="D166" s="96">
        <v>49557</v>
      </c>
      <c r="E166" s="97">
        <v>5.5999999999999994E-2</v>
      </c>
      <c r="F166" s="98" t="s">
        <v>48</v>
      </c>
    </row>
    <row r="167" spans="1:6" x14ac:dyDescent="0.25">
      <c r="A167" s="95">
        <v>9.161643835616438</v>
      </c>
      <c r="B167" s="95" t="s">
        <v>367</v>
      </c>
      <c r="C167" s="99" t="s">
        <v>55</v>
      </c>
      <c r="D167" s="96">
        <v>49578</v>
      </c>
      <c r="E167" s="97">
        <v>4.6500000000000007E-2</v>
      </c>
      <c r="F167" s="98" t="s">
        <v>48</v>
      </c>
    </row>
    <row r="168" spans="1:6" x14ac:dyDescent="0.25">
      <c r="A168" s="95">
        <v>9.2191780821917817</v>
      </c>
      <c r="B168" s="95" t="s">
        <v>1329</v>
      </c>
      <c r="C168" s="99" t="s">
        <v>53</v>
      </c>
      <c r="D168" s="96">
        <v>49599</v>
      </c>
      <c r="E168" s="97">
        <v>5.7000000000000002E-2</v>
      </c>
      <c r="F168" s="98" t="s">
        <v>48</v>
      </c>
    </row>
    <row r="169" spans="1:6" x14ac:dyDescent="0.25">
      <c r="A169" s="95">
        <v>9.3452054794520549</v>
      </c>
      <c r="B169" s="95" t="s">
        <v>368</v>
      </c>
      <c r="C169" s="99" t="s">
        <v>51</v>
      </c>
      <c r="D169" s="96">
        <v>49645</v>
      </c>
      <c r="E169" s="97">
        <v>3.95E-2</v>
      </c>
      <c r="F169" s="98" t="s">
        <v>48</v>
      </c>
    </row>
    <row r="170" spans="1:6" x14ac:dyDescent="0.25">
      <c r="A170" s="95">
        <v>9.8438356164383567</v>
      </c>
      <c r="B170" s="95" t="s">
        <v>1517</v>
      </c>
      <c r="C170" s="99" t="s">
        <v>49</v>
      </c>
      <c r="D170" s="96">
        <v>49827</v>
      </c>
      <c r="E170" s="97">
        <v>3.7499999999999999E-2</v>
      </c>
      <c r="F170" s="98" t="s">
        <v>48</v>
      </c>
    </row>
    <row r="171" spans="1:6" x14ac:dyDescent="0.25">
      <c r="A171" s="95">
        <v>9.8438356164383567</v>
      </c>
      <c r="B171" s="95" t="s">
        <v>1486</v>
      </c>
      <c r="C171" s="99" t="s">
        <v>56</v>
      </c>
      <c r="D171" s="96">
        <v>49827</v>
      </c>
      <c r="E171" s="97">
        <v>3.9E-2</v>
      </c>
      <c r="F171" s="98" t="s">
        <v>48</v>
      </c>
    </row>
    <row r="172" spans="1:6" x14ac:dyDescent="0.25">
      <c r="A172" s="95">
        <v>9.8438356164383567</v>
      </c>
      <c r="B172" s="95" t="s">
        <v>1516</v>
      </c>
      <c r="C172" s="99" t="s">
        <v>57</v>
      </c>
      <c r="D172" s="96">
        <v>49827</v>
      </c>
      <c r="E172" s="97">
        <v>3.7999999999999999E-2</v>
      </c>
      <c r="F172" s="98" t="s">
        <v>48</v>
      </c>
    </row>
    <row r="173" spans="1:6" x14ac:dyDescent="0.25">
      <c r="A173" s="95">
        <v>9.8465753424657532</v>
      </c>
      <c r="B173" s="95" t="s">
        <v>1518</v>
      </c>
      <c r="C173" s="99" t="s">
        <v>50</v>
      </c>
      <c r="D173" s="96">
        <v>49828</v>
      </c>
      <c r="E173" s="97">
        <v>4.0999999999999995E-2</v>
      </c>
      <c r="F173" s="98" t="s">
        <v>48</v>
      </c>
    </row>
    <row r="174" spans="1:6" x14ac:dyDescent="0.25">
      <c r="A174" s="95">
        <v>9.8465753424657532</v>
      </c>
      <c r="B174" s="95" t="s">
        <v>1461</v>
      </c>
      <c r="C174" s="99" t="s">
        <v>51</v>
      </c>
      <c r="D174" s="96">
        <v>49828</v>
      </c>
      <c r="E174" s="97">
        <v>3.9E-2</v>
      </c>
      <c r="F174" s="98" t="s">
        <v>48</v>
      </c>
    </row>
    <row r="175" spans="1:6" x14ac:dyDescent="0.25">
      <c r="A175" s="95">
        <v>9.8465753424657532</v>
      </c>
      <c r="B175" s="95" t="s">
        <v>1487</v>
      </c>
      <c r="C175" s="99" t="s">
        <v>52</v>
      </c>
      <c r="D175" s="96">
        <v>49828</v>
      </c>
      <c r="E175" s="97">
        <v>3.7999999999999999E-2</v>
      </c>
      <c r="F175" s="98" t="s">
        <v>48</v>
      </c>
    </row>
    <row r="176" spans="1:6" x14ac:dyDescent="0.25">
      <c r="A176" s="95">
        <v>9.8465753424657532</v>
      </c>
      <c r="B176" s="95" t="s">
        <v>1594</v>
      </c>
      <c r="C176" s="99" t="s">
        <v>53</v>
      </c>
      <c r="D176" s="96">
        <v>49828</v>
      </c>
      <c r="E176" s="97">
        <v>3.9E-2</v>
      </c>
      <c r="F176" s="98" t="s">
        <v>48</v>
      </c>
    </row>
    <row r="177" spans="1:6" x14ac:dyDescent="0.25">
      <c r="A177" s="95">
        <v>9.8493150684931514</v>
      </c>
      <c r="B177" s="95" t="s">
        <v>1595</v>
      </c>
      <c r="C177" s="99" t="s">
        <v>55</v>
      </c>
      <c r="D177" s="96">
        <v>49829</v>
      </c>
      <c r="E177" s="97">
        <v>3.7999999999999999E-2</v>
      </c>
      <c r="F177" s="98" t="s">
        <v>48</v>
      </c>
    </row>
    <row r="178" spans="1:6" x14ac:dyDescent="0.25">
      <c r="A178" s="95">
        <v>9.8904109589041092</v>
      </c>
      <c r="B178" s="95" t="s">
        <v>1462</v>
      </c>
      <c r="C178" s="99" t="s">
        <v>54</v>
      </c>
      <c r="D178" s="96">
        <v>49844</v>
      </c>
      <c r="E178" s="97">
        <v>3.9E-2</v>
      </c>
      <c r="F178" s="98" t="s">
        <v>48</v>
      </c>
    </row>
    <row r="179" spans="1:6" x14ac:dyDescent="0.25">
      <c r="A179" s="95">
        <v>10.095890410958905</v>
      </c>
      <c r="B179" s="95" t="s">
        <v>1538</v>
      </c>
      <c r="C179" s="99" t="s">
        <v>47</v>
      </c>
      <c r="D179" s="96">
        <v>49919</v>
      </c>
      <c r="E179" s="97">
        <v>0.04</v>
      </c>
      <c r="F179" s="98" t="s">
        <v>48</v>
      </c>
    </row>
    <row r="180" spans="1:6" x14ac:dyDescent="0.25">
      <c r="A180" s="95">
        <v>10.345205479452055</v>
      </c>
      <c r="B180" s="95" t="s">
        <v>369</v>
      </c>
      <c r="C180" s="99" t="s">
        <v>47</v>
      </c>
      <c r="D180" s="96">
        <v>50010</v>
      </c>
      <c r="E180" s="97">
        <v>5.7500000000000002E-2</v>
      </c>
      <c r="F180" s="98" t="s">
        <v>48</v>
      </c>
    </row>
    <row r="181" spans="1:6" x14ac:dyDescent="0.25">
      <c r="A181" s="95">
        <v>10.347945205479451</v>
      </c>
      <c r="B181" s="95" t="s">
        <v>1596</v>
      </c>
      <c r="C181" s="99" t="s">
        <v>51</v>
      </c>
      <c r="D181" s="96">
        <v>50011</v>
      </c>
      <c r="E181" s="97">
        <v>3.85E-2</v>
      </c>
      <c r="F181" s="98" t="s">
        <v>48</v>
      </c>
    </row>
    <row r="182" spans="1:6" x14ac:dyDescent="0.25">
      <c r="A182" s="95">
        <v>10.602739726027398</v>
      </c>
      <c r="B182" s="95" t="s">
        <v>370</v>
      </c>
      <c r="C182" s="99" t="s">
        <v>50</v>
      </c>
      <c r="D182" s="96">
        <v>50104</v>
      </c>
      <c r="E182" s="97">
        <v>0.05</v>
      </c>
      <c r="F182" s="98" t="s">
        <v>48</v>
      </c>
    </row>
    <row r="183" spans="1:6" x14ac:dyDescent="0.25">
      <c r="A183" s="95">
        <v>10.602739726027398</v>
      </c>
      <c r="B183" s="95" t="s">
        <v>371</v>
      </c>
      <c r="C183" s="99" t="s">
        <v>52</v>
      </c>
      <c r="D183" s="96">
        <v>50104</v>
      </c>
      <c r="E183" s="97">
        <v>5.7000000000000002E-2</v>
      </c>
      <c r="F183" s="98" t="s">
        <v>48</v>
      </c>
    </row>
    <row r="184" spans="1:6" x14ac:dyDescent="0.25">
      <c r="A184" s="95">
        <v>10.66027397260274</v>
      </c>
      <c r="B184" s="95" t="s">
        <v>372</v>
      </c>
      <c r="C184" s="99" t="s">
        <v>55</v>
      </c>
      <c r="D184" s="96">
        <v>50125</v>
      </c>
      <c r="E184" s="97">
        <v>4.5499999999999999E-2</v>
      </c>
      <c r="F184" s="98" t="s">
        <v>48</v>
      </c>
    </row>
    <row r="185" spans="1:6" x14ac:dyDescent="0.25">
      <c r="A185" s="95">
        <v>10.72054794520548</v>
      </c>
      <c r="B185" s="95" t="s">
        <v>1597</v>
      </c>
      <c r="C185" s="99" t="s">
        <v>53</v>
      </c>
      <c r="D185" s="96">
        <v>50147</v>
      </c>
      <c r="E185" s="97">
        <v>4.4999999999999998E-2</v>
      </c>
      <c r="F185" s="98" t="s">
        <v>48</v>
      </c>
    </row>
    <row r="186" spans="1:6" x14ac:dyDescent="0.25">
      <c r="A186" s="95">
        <v>10.843835616438357</v>
      </c>
      <c r="B186" s="95" t="s">
        <v>373</v>
      </c>
      <c r="C186" s="99" t="s">
        <v>56</v>
      </c>
      <c r="D186" s="96">
        <v>50192</v>
      </c>
      <c r="E186" s="97">
        <v>4.4999999999999998E-2</v>
      </c>
      <c r="F186" s="98" t="s">
        <v>48</v>
      </c>
    </row>
    <row r="187" spans="1:6" x14ac:dyDescent="0.25">
      <c r="A187" s="95">
        <v>10.846575342465753</v>
      </c>
      <c r="B187" s="95" t="s">
        <v>374</v>
      </c>
      <c r="C187" s="99" t="s">
        <v>51</v>
      </c>
      <c r="D187" s="96">
        <v>50193</v>
      </c>
      <c r="E187" s="97">
        <v>4.7E-2</v>
      </c>
      <c r="F187" s="98" t="s">
        <v>48</v>
      </c>
    </row>
    <row r="188" spans="1:6" x14ac:dyDescent="0.25">
      <c r="A188" s="95">
        <v>10.890410958904109</v>
      </c>
      <c r="B188" s="95" t="s">
        <v>375</v>
      </c>
      <c r="C188" s="99" t="s">
        <v>54</v>
      </c>
      <c r="D188" s="96">
        <v>50209</v>
      </c>
      <c r="E188" s="97">
        <v>4.7E-2</v>
      </c>
      <c r="F188" s="98" t="s">
        <v>48</v>
      </c>
    </row>
    <row r="189" spans="1:6" x14ac:dyDescent="0.25">
      <c r="A189" s="95">
        <v>11.312328767123288</v>
      </c>
      <c r="B189" s="95" t="s">
        <v>1577</v>
      </c>
      <c r="C189" s="99" t="s">
        <v>57</v>
      </c>
      <c r="D189" s="96">
        <v>50363</v>
      </c>
      <c r="E189" s="97">
        <v>4.6500000000000007E-2</v>
      </c>
      <c r="F189" s="98" t="s">
        <v>48</v>
      </c>
    </row>
    <row r="190" spans="1:6" x14ac:dyDescent="0.25">
      <c r="A190" s="95">
        <v>11.602739726027398</v>
      </c>
      <c r="B190" s="95" t="s">
        <v>376</v>
      </c>
      <c r="C190" s="99" t="s">
        <v>52</v>
      </c>
      <c r="D190" s="96">
        <v>50469</v>
      </c>
      <c r="E190" s="97">
        <v>4.5999999999999999E-2</v>
      </c>
      <c r="F190" s="98" t="s">
        <v>48</v>
      </c>
    </row>
    <row r="191" spans="1:6" x14ac:dyDescent="0.25">
      <c r="A191" s="95">
        <v>12.345205479452055</v>
      </c>
      <c r="B191" s="95" t="s">
        <v>377</v>
      </c>
      <c r="C191" s="99" t="s">
        <v>47</v>
      </c>
      <c r="D191" s="96">
        <v>50740</v>
      </c>
      <c r="E191" s="97">
        <v>0.05</v>
      </c>
      <c r="F191" s="98" t="s">
        <v>48</v>
      </c>
    </row>
    <row r="192" spans="1:6" x14ac:dyDescent="0.25">
      <c r="A192" s="95">
        <v>12.846575342465753</v>
      </c>
      <c r="B192" s="95" t="s">
        <v>378</v>
      </c>
      <c r="C192" s="99" t="s">
        <v>51</v>
      </c>
      <c r="D192" s="96">
        <v>50923</v>
      </c>
      <c r="E192" s="97">
        <v>4.5999999999999999E-2</v>
      </c>
      <c r="F192" s="98" t="s">
        <v>48</v>
      </c>
    </row>
    <row r="193" spans="1:6" x14ac:dyDescent="0.25">
      <c r="A193" s="95">
        <v>13.164383561643836</v>
      </c>
      <c r="B193" s="95" t="s">
        <v>379</v>
      </c>
      <c r="C193" s="99" t="s">
        <v>55</v>
      </c>
      <c r="D193" s="96">
        <v>51039</v>
      </c>
      <c r="E193" s="97">
        <v>4.8000000000000001E-2</v>
      </c>
      <c r="F193" s="98" t="s">
        <v>48</v>
      </c>
    </row>
    <row r="194" spans="1:6" x14ac:dyDescent="0.25">
      <c r="A194" s="95">
        <v>13.605479452054794</v>
      </c>
      <c r="B194" s="95" t="s">
        <v>380</v>
      </c>
      <c r="C194" s="99" t="s">
        <v>52</v>
      </c>
      <c r="D194" s="96">
        <v>51200</v>
      </c>
      <c r="E194" s="97">
        <v>4.6500000000000007E-2</v>
      </c>
      <c r="F194" s="98" t="s">
        <v>48</v>
      </c>
    </row>
    <row r="195" spans="1:6" x14ac:dyDescent="0.25">
      <c r="A195" s="95">
        <v>13.846575342465753</v>
      </c>
      <c r="B195" s="95" t="s">
        <v>381</v>
      </c>
      <c r="C195" s="99" t="s">
        <v>50</v>
      </c>
      <c r="D195" s="96">
        <v>51288</v>
      </c>
      <c r="E195" s="97">
        <v>4.7500000000000001E-2</v>
      </c>
      <c r="F195" s="98" t="s">
        <v>48</v>
      </c>
    </row>
    <row r="196" spans="1:6" x14ac:dyDescent="0.25">
      <c r="A196" s="95">
        <v>13.893150684931507</v>
      </c>
      <c r="B196" s="95" t="s">
        <v>382</v>
      </c>
      <c r="C196" s="99" t="s">
        <v>54</v>
      </c>
      <c r="D196" s="96">
        <v>51305</v>
      </c>
      <c r="E196" s="97">
        <v>4.9500000000000002E-2</v>
      </c>
      <c r="F196" s="98" t="s">
        <v>48</v>
      </c>
    </row>
    <row r="197" spans="1:6" x14ac:dyDescent="0.25">
      <c r="A197" s="95">
        <v>14.224657534246575</v>
      </c>
      <c r="B197" s="95" t="s">
        <v>1598</v>
      </c>
      <c r="C197" s="99" t="s">
        <v>53</v>
      </c>
      <c r="D197" s="96">
        <v>51426</v>
      </c>
      <c r="E197" s="97">
        <v>4.6500000000000007E-2</v>
      </c>
      <c r="F197" s="98" t="s">
        <v>48</v>
      </c>
    </row>
    <row r="198" spans="1:6" x14ac:dyDescent="0.25">
      <c r="A198" s="95">
        <v>14.347945205479451</v>
      </c>
      <c r="B198" s="95" t="s">
        <v>383</v>
      </c>
      <c r="C198" s="99" t="s">
        <v>49</v>
      </c>
      <c r="D198" s="96">
        <v>51471</v>
      </c>
      <c r="E198" s="97">
        <v>4.4999999999999998E-2</v>
      </c>
      <c r="F198" s="98" t="s">
        <v>48</v>
      </c>
    </row>
    <row r="199" spans="1:6" x14ac:dyDescent="0.25">
      <c r="A199" s="95">
        <v>14.605479452054794</v>
      </c>
      <c r="B199" s="95" t="s">
        <v>384</v>
      </c>
      <c r="C199" s="99" t="s">
        <v>52</v>
      </c>
      <c r="D199" s="96">
        <v>51565</v>
      </c>
      <c r="E199" s="97">
        <v>4.0999999999999995E-2</v>
      </c>
      <c r="F199" s="98" t="s">
        <v>48</v>
      </c>
    </row>
    <row r="200" spans="1:6" x14ac:dyDescent="0.25">
      <c r="A200" s="95">
        <v>14.846575342465753</v>
      </c>
      <c r="B200" s="95" t="s">
        <v>385</v>
      </c>
      <c r="C200" s="99" t="s">
        <v>56</v>
      </c>
      <c r="D200" s="96">
        <v>51653</v>
      </c>
      <c r="E200" s="97">
        <v>4.7E-2</v>
      </c>
      <c r="F200" s="98" t="s">
        <v>48</v>
      </c>
    </row>
    <row r="201" spans="1:6" x14ac:dyDescent="0.25">
      <c r="A201" s="95">
        <v>14.849315068493151</v>
      </c>
      <c r="B201" s="95" t="s">
        <v>386</v>
      </c>
      <c r="C201" s="99" t="s">
        <v>51</v>
      </c>
      <c r="D201" s="96">
        <v>51654</v>
      </c>
      <c r="E201" s="97">
        <v>4.6500000000000007E-2</v>
      </c>
      <c r="F201" s="98" t="s">
        <v>48</v>
      </c>
    </row>
    <row r="202" spans="1:6" x14ac:dyDescent="0.25">
      <c r="A202" s="95">
        <v>14.852054794520548</v>
      </c>
      <c r="B202" s="95" t="s">
        <v>387</v>
      </c>
      <c r="C202" s="99" t="s">
        <v>55</v>
      </c>
      <c r="D202" s="96">
        <v>51655</v>
      </c>
      <c r="E202" s="97">
        <v>4.8000000000000001E-2</v>
      </c>
      <c r="F202" s="98" t="s">
        <v>48</v>
      </c>
    </row>
    <row r="203" spans="1:6" x14ac:dyDescent="0.25">
      <c r="A203" s="95">
        <v>15.347945205479451</v>
      </c>
      <c r="B203" s="95" t="s">
        <v>388</v>
      </c>
      <c r="C203" s="99" t="s">
        <v>47</v>
      </c>
      <c r="D203" s="96">
        <v>51836</v>
      </c>
      <c r="E203" s="97">
        <v>0.05</v>
      </c>
      <c r="F203" s="98" t="s">
        <v>48</v>
      </c>
    </row>
    <row r="204" spans="1:6" x14ac:dyDescent="0.25">
      <c r="A204" s="95">
        <v>15.523287671232877</v>
      </c>
      <c r="B204" s="95" t="s">
        <v>389</v>
      </c>
      <c r="C204" s="99" t="s">
        <v>50</v>
      </c>
      <c r="D204" s="96">
        <v>51900</v>
      </c>
      <c r="E204" s="97">
        <v>3.4000000000000002E-2</v>
      </c>
      <c r="F204" s="98" t="s">
        <v>48</v>
      </c>
    </row>
    <row r="205" spans="1:6" x14ac:dyDescent="0.25">
      <c r="A205" s="95">
        <v>15.605479452054794</v>
      </c>
      <c r="B205" s="95" t="s">
        <v>390</v>
      </c>
      <c r="C205" s="99" t="s">
        <v>52</v>
      </c>
      <c r="D205" s="96">
        <v>51930</v>
      </c>
      <c r="E205" s="97">
        <v>4.4000000000000004E-2</v>
      </c>
      <c r="F205" s="98" t="s">
        <v>48</v>
      </c>
    </row>
    <row r="206" spans="1:6" x14ac:dyDescent="0.25">
      <c r="A206" s="95">
        <v>15.846575342465753</v>
      </c>
      <c r="B206" s="95" t="s">
        <v>391</v>
      </c>
      <c r="C206" s="99" t="s">
        <v>56</v>
      </c>
      <c r="D206" s="96">
        <v>52018</v>
      </c>
      <c r="E206" s="97">
        <v>4.4000000000000004E-2</v>
      </c>
      <c r="F206" s="98" t="s">
        <v>48</v>
      </c>
    </row>
    <row r="207" spans="1:6" x14ac:dyDescent="0.25">
      <c r="A207" s="95">
        <v>15.893150684931507</v>
      </c>
      <c r="B207" s="95" t="s">
        <v>392</v>
      </c>
      <c r="C207" s="99" t="s">
        <v>54</v>
      </c>
      <c r="D207" s="96">
        <v>52035</v>
      </c>
      <c r="E207" s="97">
        <v>4.2999999999999997E-2</v>
      </c>
      <c r="F207" s="98" t="s">
        <v>48</v>
      </c>
    </row>
    <row r="208" spans="1:6" x14ac:dyDescent="0.25">
      <c r="A208" s="95">
        <v>15.917808219178083</v>
      </c>
      <c r="B208" s="95" t="s">
        <v>393</v>
      </c>
      <c r="C208" s="99" t="s">
        <v>57</v>
      </c>
      <c r="D208" s="96">
        <v>52044</v>
      </c>
      <c r="E208" s="97">
        <v>3.6499999999999998E-2</v>
      </c>
      <c r="F208" s="98" t="s">
        <v>48</v>
      </c>
    </row>
    <row r="209" spans="1:6" x14ac:dyDescent="0.25">
      <c r="A209" s="95">
        <v>16.605479452054794</v>
      </c>
      <c r="B209" s="95" t="s">
        <v>394</v>
      </c>
      <c r="C209" s="99" t="s">
        <v>52</v>
      </c>
      <c r="D209" s="96">
        <v>52295</v>
      </c>
      <c r="E209" s="97">
        <v>3.3500000000000002E-2</v>
      </c>
      <c r="F209" s="98" t="s">
        <v>48</v>
      </c>
    </row>
    <row r="210" spans="1:6" x14ac:dyDescent="0.25">
      <c r="A210" s="95">
        <v>16.849315068493151</v>
      </c>
      <c r="B210" s="95" t="s">
        <v>395</v>
      </c>
      <c r="C210" s="99" t="s">
        <v>51</v>
      </c>
      <c r="D210" s="96">
        <v>52384</v>
      </c>
      <c r="E210" s="97">
        <v>3.5000000000000003E-2</v>
      </c>
      <c r="F210" s="98" t="s">
        <v>48</v>
      </c>
    </row>
    <row r="211" spans="1:6" x14ac:dyDescent="0.25">
      <c r="A211" s="95">
        <v>16.852054794520548</v>
      </c>
      <c r="B211" s="95" t="s">
        <v>396</v>
      </c>
      <c r="C211" s="99" t="s">
        <v>55</v>
      </c>
      <c r="D211" s="96">
        <v>52385</v>
      </c>
      <c r="E211" s="97">
        <v>3.5499999999999997E-2</v>
      </c>
      <c r="F211" s="98" t="s">
        <v>48</v>
      </c>
    </row>
    <row r="212" spans="1:6" x14ac:dyDescent="0.25">
      <c r="A212" s="95">
        <v>17.347945205479451</v>
      </c>
      <c r="B212" s="95" t="s">
        <v>398</v>
      </c>
      <c r="C212" s="99" t="s">
        <v>49</v>
      </c>
      <c r="D212" s="96">
        <v>52566</v>
      </c>
      <c r="E212" s="97">
        <v>3.4500000000000003E-2</v>
      </c>
      <c r="F212" s="98" t="s">
        <v>48</v>
      </c>
    </row>
    <row r="213" spans="1:6" x14ac:dyDescent="0.25">
      <c r="A213" s="95">
        <v>17.347945205479451</v>
      </c>
      <c r="B213" s="95" t="s">
        <v>397</v>
      </c>
      <c r="C213" s="99" t="s">
        <v>47</v>
      </c>
      <c r="D213" s="96">
        <v>52566</v>
      </c>
      <c r="E213" s="97">
        <v>4.2500000000000003E-2</v>
      </c>
      <c r="F213" s="98" t="s">
        <v>48</v>
      </c>
    </row>
    <row r="214" spans="1:6" x14ac:dyDescent="0.25">
      <c r="A214" s="95">
        <v>17.895890410958906</v>
      </c>
      <c r="B214" s="95" t="s">
        <v>399</v>
      </c>
      <c r="C214" s="99" t="s">
        <v>54</v>
      </c>
      <c r="D214" s="96">
        <v>52766</v>
      </c>
      <c r="E214" s="97">
        <v>3.2000000000000001E-2</v>
      </c>
      <c r="F214" s="98" t="s">
        <v>48</v>
      </c>
    </row>
    <row r="215" spans="1:6" x14ac:dyDescent="0.25">
      <c r="A215" s="95">
        <v>18.849315068493151</v>
      </c>
      <c r="B215" s="95" t="s">
        <v>400</v>
      </c>
      <c r="C215" s="99" t="s">
        <v>56</v>
      </c>
      <c r="D215" s="96">
        <v>53114</v>
      </c>
      <c r="E215" s="97">
        <v>3.4500000000000003E-2</v>
      </c>
      <c r="F215" s="98" t="s">
        <v>48</v>
      </c>
    </row>
    <row r="216" spans="1:6" x14ac:dyDescent="0.25">
      <c r="A216" s="95">
        <v>18.852054794520548</v>
      </c>
      <c r="B216" s="95" t="s">
        <v>401</v>
      </c>
      <c r="C216" s="99" t="s">
        <v>51</v>
      </c>
      <c r="D216" s="96">
        <v>53115</v>
      </c>
      <c r="E216" s="97">
        <v>3.4500000000000003E-2</v>
      </c>
      <c r="F216" s="98" t="s">
        <v>48</v>
      </c>
    </row>
    <row r="217" spans="1:6" x14ac:dyDescent="0.25">
      <c r="A217" s="95">
        <v>18.852054794520548</v>
      </c>
      <c r="B217" s="95" t="s">
        <v>402</v>
      </c>
      <c r="C217" s="99" t="s">
        <v>50</v>
      </c>
      <c r="D217" s="96">
        <v>53115</v>
      </c>
      <c r="E217" s="97">
        <v>3.9E-2</v>
      </c>
      <c r="F217" s="98" t="s">
        <v>48</v>
      </c>
    </row>
    <row r="218" spans="1:6" x14ac:dyDescent="0.25">
      <c r="A218" s="95">
        <v>19.052054794520547</v>
      </c>
      <c r="B218" s="95" t="s">
        <v>403</v>
      </c>
      <c r="C218" s="99" t="s">
        <v>55</v>
      </c>
      <c r="D218" s="96">
        <v>53188</v>
      </c>
      <c r="E218" s="97">
        <v>3.7999999999999999E-2</v>
      </c>
      <c r="F218" s="98" t="s">
        <v>48</v>
      </c>
    </row>
    <row r="219" spans="1:6" x14ac:dyDescent="0.25">
      <c r="A219" s="95">
        <v>19.112328767123287</v>
      </c>
      <c r="B219" s="95" t="s">
        <v>404</v>
      </c>
      <c r="C219" s="99" t="s">
        <v>52</v>
      </c>
      <c r="D219" s="96">
        <v>53210</v>
      </c>
      <c r="E219" s="97">
        <v>4.0500000000000001E-2</v>
      </c>
      <c r="F219" s="98" t="s">
        <v>48</v>
      </c>
    </row>
    <row r="220" spans="1:6" x14ac:dyDescent="0.25">
      <c r="A220" s="95">
        <v>19.350684931506848</v>
      </c>
      <c r="B220" s="95" t="s">
        <v>405</v>
      </c>
      <c r="C220" s="99" t="s">
        <v>47</v>
      </c>
      <c r="D220" s="96">
        <v>53297</v>
      </c>
      <c r="E220" s="97">
        <v>3.5000000000000003E-2</v>
      </c>
      <c r="F220" s="98" t="s">
        <v>48</v>
      </c>
    </row>
    <row r="221" spans="1:6" x14ac:dyDescent="0.25">
      <c r="A221" s="95">
        <v>20.112328767123287</v>
      </c>
      <c r="B221" s="95" t="s">
        <v>406</v>
      </c>
      <c r="C221" s="99" t="s">
        <v>52</v>
      </c>
      <c r="D221" s="96">
        <v>53575</v>
      </c>
      <c r="E221" s="97">
        <v>2.8500000000000001E-2</v>
      </c>
      <c r="F221" s="98" t="s">
        <v>48</v>
      </c>
    </row>
    <row r="222" spans="1:6" x14ac:dyDescent="0.25">
      <c r="A222" s="95">
        <v>20.227397260273971</v>
      </c>
      <c r="B222" s="95" t="s">
        <v>1539</v>
      </c>
      <c r="C222" s="99" t="s">
        <v>53</v>
      </c>
      <c r="D222" s="96">
        <v>53617</v>
      </c>
      <c r="E222" s="97">
        <v>3.3000000000000002E-2</v>
      </c>
      <c r="F222" s="98" t="s">
        <v>48</v>
      </c>
    </row>
    <row r="223" spans="1:6" x14ac:dyDescent="0.25">
      <c r="A223" s="95">
        <v>20.350684931506848</v>
      </c>
      <c r="B223" s="95" t="s">
        <v>407</v>
      </c>
      <c r="C223" s="99" t="s">
        <v>49</v>
      </c>
      <c r="D223" s="96">
        <v>53662</v>
      </c>
      <c r="E223" s="97">
        <v>3.3000000000000002E-2</v>
      </c>
      <c r="F223" s="98" t="s">
        <v>48</v>
      </c>
    </row>
    <row r="224" spans="1:6" x14ac:dyDescent="0.25">
      <c r="A224" s="95">
        <v>20.353424657534248</v>
      </c>
      <c r="B224" s="95" t="s">
        <v>408</v>
      </c>
      <c r="C224" s="99" t="s">
        <v>50</v>
      </c>
      <c r="D224" s="96">
        <v>53663</v>
      </c>
      <c r="E224" s="97">
        <v>2.75E-2</v>
      </c>
      <c r="F224" s="98" t="s">
        <v>48</v>
      </c>
    </row>
    <row r="225" spans="1:6" x14ac:dyDescent="0.25">
      <c r="A225" s="95">
        <v>20.353424657534248</v>
      </c>
      <c r="B225" s="95" t="s">
        <v>409</v>
      </c>
      <c r="C225" s="99" t="s">
        <v>51</v>
      </c>
      <c r="D225" s="96">
        <v>53663</v>
      </c>
      <c r="E225" s="97">
        <v>2.8999999999999998E-2</v>
      </c>
      <c r="F225" s="98" t="s">
        <v>48</v>
      </c>
    </row>
    <row r="226" spans="1:6" x14ac:dyDescent="0.25">
      <c r="A226" s="95">
        <v>21.854794520547944</v>
      </c>
      <c r="B226" s="95" t="s">
        <v>411</v>
      </c>
      <c r="C226" s="99" t="s">
        <v>51</v>
      </c>
      <c r="D226" s="96">
        <v>54211</v>
      </c>
      <c r="E226" s="97">
        <v>2.7999999999999997E-2</v>
      </c>
      <c r="F226" s="98" t="s">
        <v>48</v>
      </c>
    </row>
    <row r="227" spans="1:6" x14ac:dyDescent="0.25">
      <c r="A227" s="95">
        <v>21.854794520547944</v>
      </c>
      <c r="B227" s="95" t="s">
        <v>410</v>
      </c>
      <c r="C227" s="99" t="s">
        <v>50</v>
      </c>
      <c r="D227" s="96">
        <v>54211</v>
      </c>
      <c r="E227" s="97">
        <v>3.3000000000000002E-2</v>
      </c>
      <c r="F227" s="98" t="s">
        <v>48</v>
      </c>
    </row>
    <row r="228" spans="1:6" x14ac:dyDescent="0.25">
      <c r="A228" s="95">
        <v>21.898630136986302</v>
      </c>
      <c r="B228" s="95" t="s">
        <v>412</v>
      </c>
      <c r="C228" s="99" t="s">
        <v>54</v>
      </c>
      <c r="D228" s="96">
        <v>54227</v>
      </c>
      <c r="E228" s="97">
        <v>2.7999999999999997E-2</v>
      </c>
      <c r="F228" s="98" t="s">
        <v>48</v>
      </c>
    </row>
    <row r="229" spans="1:6" x14ac:dyDescent="0.25">
      <c r="A229" s="95">
        <v>22.054794520547944</v>
      </c>
      <c r="B229" s="95" t="s">
        <v>413</v>
      </c>
      <c r="C229" s="99" t="s">
        <v>55</v>
      </c>
      <c r="D229" s="96">
        <v>54284</v>
      </c>
      <c r="E229" s="97">
        <v>3.1E-2</v>
      </c>
      <c r="F229" s="98" t="s">
        <v>48</v>
      </c>
    </row>
    <row r="230" spans="1:6" x14ac:dyDescent="0.25">
      <c r="A230" s="95">
        <v>22.115068493150684</v>
      </c>
      <c r="B230" s="95" t="s">
        <v>414</v>
      </c>
      <c r="C230" s="99" t="s">
        <v>52</v>
      </c>
      <c r="D230" s="96">
        <v>54306</v>
      </c>
      <c r="E230" s="97">
        <v>3.4000000000000002E-2</v>
      </c>
      <c r="F230" s="98" t="s">
        <v>48</v>
      </c>
    </row>
    <row r="231" spans="1:6" x14ac:dyDescent="0.25">
      <c r="A231" s="95">
        <v>22.230136986301371</v>
      </c>
      <c r="B231" s="95" t="s">
        <v>415</v>
      </c>
      <c r="C231" s="99" t="s">
        <v>53</v>
      </c>
      <c r="D231" s="96">
        <v>54348</v>
      </c>
      <c r="E231" s="97">
        <v>3.7000000000000005E-2</v>
      </c>
      <c r="F231" s="98" t="s">
        <v>48</v>
      </c>
    </row>
    <row r="232" spans="1:6" x14ac:dyDescent="0.25">
      <c r="A232" s="95">
        <v>22.353424657534248</v>
      </c>
      <c r="B232" s="95" t="s">
        <v>416</v>
      </c>
      <c r="C232" s="99" t="s">
        <v>49</v>
      </c>
      <c r="D232" s="96">
        <v>54393</v>
      </c>
      <c r="E232" s="97">
        <v>3.0499999999999999E-2</v>
      </c>
      <c r="F232" s="98" t="s">
        <v>48</v>
      </c>
    </row>
    <row r="233" spans="1:6" x14ac:dyDescent="0.25">
      <c r="A233" s="95">
        <v>22.353424657534248</v>
      </c>
      <c r="B233" s="95" t="s">
        <v>417</v>
      </c>
      <c r="C233" s="99" t="s">
        <v>47</v>
      </c>
      <c r="D233" s="96">
        <v>54393</v>
      </c>
      <c r="E233" s="97">
        <v>3.5000000000000003E-2</v>
      </c>
      <c r="F233" s="98" t="s">
        <v>48</v>
      </c>
    </row>
    <row r="234" spans="1:6" x14ac:dyDescent="0.25">
      <c r="A234" s="95">
        <v>22.854794520547944</v>
      </c>
      <c r="B234" s="95" t="s">
        <v>418</v>
      </c>
      <c r="C234" s="99" t="s">
        <v>51</v>
      </c>
      <c r="D234" s="96">
        <v>54576</v>
      </c>
      <c r="E234" s="97">
        <v>2.8999999999999998E-2</v>
      </c>
      <c r="F234" s="98" t="s">
        <v>48</v>
      </c>
    </row>
    <row r="235" spans="1:6" x14ac:dyDescent="0.25">
      <c r="A235" s="95">
        <v>23.610958904109587</v>
      </c>
      <c r="B235" s="95" t="s">
        <v>419</v>
      </c>
      <c r="C235" s="99" t="s">
        <v>52</v>
      </c>
      <c r="D235" s="96">
        <v>54852</v>
      </c>
      <c r="E235" s="97">
        <v>3.2000000000000001E-2</v>
      </c>
      <c r="F235" s="98" t="s">
        <v>48</v>
      </c>
    </row>
    <row r="236" spans="1:6" x14ac:dyDescent="0.25">
      <c r="A236" s="95">
        <v>23.852054794520548</v>
      </c>
      <c r="B236" s="95" t="s">
        <v>420</v>
      </c>
      <c r="C236" s="99" t="s">
        <v>49</v>
      </c>
      <c r="D236" s="96">
        <v>54940</v>
      </c>
      <c r="E236" s="97">
        <v>3.1E-2</v>
      </c>
      <c r="F236" s="98" t="s">
        <v>48</v>
      </c>
    </row>
    <row r="237" spans="1:6" x14ac:dyDescent="0.25">
      <c r="A237" s="95">
        <v>23.854794520547944</v>
      </c>
      <c r="B237" s="95" t="s">
        <v>421</v>
      </c>
      <c r="C237" s="99" t="s">
        <v>50</v>
      </c>
      <c r="D237" s="96">
        <v>54941</v>
      </c>
      <c r="E237" s="97">
        <v>3.1E-2</v>
      </c>
      <c r="F237" s="98" t="s">
        <v>48</v>
      </c>
    </row>
    <row r="238" spans="1:6" x14ac:dyDescent="0.25">
      <c r="A238" s="95">
        <v>23.898630136986302</v>
      </c>
      <c r="B238" s="95" t="s">
        <v>422</v>
      </c>
      <c r="C238" s="99" t="s">
        <v>54</v>
      </c>
      <c r="D238" s="96">
        <v>54957</v>
      </c>
      <c r="E238" s="97">
        <v>2.9500000000000002E-2</v>
      </c>
      <c r="F238" s="98" t="s">
        <v>48</v>
      </c>
    </row>
    <row r="239" spans="1:6" x14ac:dyDescent="0.25">
      <c r="A239" s="95">
        <v>24.054794520547944</v>
      </c>
      <c r="B239" s="95" t="s">
        <v>423</v>
      </c>
      <c r="C239" s="99" t="s">
        <v>55</v>
      </c>
      <c r="D239" s="96">
        <v>55014</v>
      </c>
      <c r="E239" s="97">
        <v>3.0499999999999999E-2</v>
      </c>
      <c r="F239" s="98" t="s">
        <v>48</v>
      </c>
    </row>
    <row r="240" spans="1:6" x14ac:dyDescent="0.25">
      <c r="A240" s="95">
        <v>24.230136986301371</v>
      </c>
      <c r="B240" s="95" t="s">
        <v>424</v>
      </c>
      <c r="C240" s="99" t="s">
        <v>53</v>
      </c>
      <c r="D240" s="96">
        <v>55078</v>
      </c>
      <c r="E240" s="97">
        <v>2.6499999999999999E-2</v>
      </c>
      <c r="F240" s="98" t="s">
        <v>48</v>
      </c>
    </row>
    <row r="241" spans="1:6" x14ac:dyDescent="0.25">
      <c r="A241" s="95">
        <v>24.356164383561644</v>
      </c>
      <c r="B241" s="95" t="s">
        <v>425</v>
      </c>
      <c r="C241" s="99" t="s">
        <v>51</v>
      </c>
      <c r="D241" s="96">
        <v>55124</v>
      </c>
      <c r="E241" s="97">
        <v>2.6499999999999999E-2</v>
      </c>
      <c r="F241" s="98" t="s">
        <v>48</v>
      </c>
    </row>
    <row r="242" spans="1:6" x14ac:dyDescent="0.25">
      <c r="A242" s="95">
        <v>25.353424657534248</v>
      </c>
      <c r="B242" s="95" t="s">
        <v>428</v>
      </c>
      <c r="C242" s="99" t="s">
        <v>47</v>
      </c>
      <c r="D242" s="96">
        <v>55488</v>
      </c>
      <c r="E242" s="97">
        <v>3.1E-2</v>
      </c>
      <c r="F242" s="98" t="s">
        <v>48</v>
      </c>
    </row>
    <row r="243" spans="1:6" x14ac:dyDescent="0.25">
      <c r="A243" s="95">
        <v>25.353424657534248</v>
      </c>
      <c r="B243" s="95" t="s">
        <v>426</v>
      </c>
      <c r="C243" s="99" t="s">
        <v>56</v>
      </c>
      <c r="D243" s="96">
        <v>55488</v>
      </c>
      <c r="E243" s="97">
        <v>3.15E-2</v>
      </c>
      <c r="F243" s="98" t="s">
        <v>48</v>
      </c>
    </row>
    <row r="244" spans="1:6" x14ac:dyDescent="0.25">
      <c r="A244" s="95">
        <v>25.353424657534248</v>
      </c>
      <c r="B244" s="95" t="s">
        <v>427</v>
      </c>
      <c r="C244" s="99" t="s">
        <v>57</v>
      </c>
      <c r="D244" s="96">
        <v>55488</v>
      </c>
      <c r="E244" s="97">
        <v>2.6499999999999999E-2</v>
      </c>
      <c r="F244" s="98" t="s">
        <v>48</v>
      </c>
    </row>
    <row r="245" spans="1:6" x14ac:dyDescent="0.25">
      <c r="A245" s="95">
        <v>25.356164383561644</v>
      </c>
      <c r="B245" s="95" t="s">
        <v>429</v>
      </c>
      <c r="C245" s="99" t="s">
        <v>51</v>
      </c>
      <c r="D245" s="96">
        <v>55489</v>
      </c>
      <c r="E245" s="97">
        <v>1.9E-2</v>
      </c>
      <c r="F245" s="98" t="s">
        <v>48</v>
      </c>
    </row>
    <row r="246" spans="1:6" x14ac:dyDescent="0.25">
      <c r="A246" s="95">
        <v>25.854794520547944</v>
      </c>
      <c r="B246" s="95" t="s">
        <v>430</v>
      </c>
      <c r="C246" s="99" t="s">
        <v>49</v>
      </c>
      <c r="D246" s="96">
        <v>55671</v>
      </c>
      <c r="E246" s="97">
        <v>2.9500000000000002E-2</v>
      </c>
      <c r="F246" s="98" t="s">
        <v>48</v>
      </c>
    </row>
    <row r="247" spans="1:6" x14ac:dyDescent="0.25">
      <c r="A247" s="95">
        <v>25.901369863013699</v>
      </c>
      <c r="B247" s="95" t="s">
        <v>431</v>
      </c>
      <c r="C247" s="99" t="s">
        <v>54</v>
      </c>
      <c r="D247" s="96">
        <v>55688</v>
      </c>
      <c r="E247" s="97">
        <v>2.75E-2</v>
      </c>
      <c r="F247" s="98" t="s">
        <v>48</v>
      </c>
    </row>
    <row r="248" spans="1:6" x14ac:dyDescent="0.25">
      <c r="A248" s="95">
        <v>26.057534246575344</v>
      </c>
      <c r="B248" s="95" t="s">
        <v>432</v>
      </c>
      <c r="C248" s="99" t="s">
        <v>55</v>
      </c>
      <c r="D248" s="96">
        <v>55745</v>
      </c>
      <c r="E248" s="97">
        <v>2.8999999999999998E-2</v>
      </c>
      <c r="F248" s="98" t="s">
        <v>48</v>
      </c>
    </row>
    <row r="249" spans="1:6" x14ac:dyDescent="0.25">
      <c r="A249" s="95">
        <v>26.117808219178084</v>
      </c>
      <c r="B249" s="95" t="s">
        <v>433</v>
      </c>
      <c r="C249" s="99" t="s">
        <v>52</v>
      </c>
      <c r="D249" s="96">
        <v>55767</v>
      </c>
      <c r="E249" s="97">
        <v>2.0499999999999997E-2</v>
      </c>
      <c r="F249" s="98" t="s">
        <v>48</v>
      </c>
    </row>
    <row r="250" spans="1:6" x14ac:dyDescent="0.25">
      <c r="A250" s="95">
        <v>26.358904109589041</v>
      </c>
      <c r="B250" s="95" t="s">
        <v>436</v>
      </c>
      <c r="C250" s="99" t="s">
        <v>50</v>
      </c>
      <c r="D250" s="96">
        <v>55855</v>
      </c>
      <c r="E250" s="97">
        <v>2.7999999999999997E-2</v>
      </c>
      <c r="F250" s="98" t="s">
        <v>48</v>
      </c>
    </row>
    <row r="251" spans="1:6" x14ac:dyDescent="0.25">
      <c r="A251" s="95">
        <v>26.358904109589041</v>
      </c>
      <c r="B251" s="95" t="s">
        <v>435</v>
      </c>
      <c r="C251" s="99" t="s">
        <v>51</v>
      </c>
      <c r="D251" s="96">
        <v>55855</v>
      </c>
      <c r="E251" s="97">
        <v>2.5499999999999998E-2</v>
      </c>
      <c r="F251" s="98" t="s">
        <v>48</v>
      </c>
    </row>
    <row r="252" spans="1:6" x14ac:dyDescent="0.25">
      <c r="A252" s="95">
        <v>26.358904109589041</v>
      </c>
      <c r="B252" s="95" t="s">
        <v>434</v>
      </c>
      <c r="C252" s="99" t="s">
        <v>53</v>
      </c>
      <c r="D252" s="96">
        <v>55855</v>
      </c>
      <c r="E252" s="97">
        <v>3.15E-2</v>
      </c>
      <c r="F252" s="98" t="s">
        <v>48</v>
      </c>
    </row>
    <row r="253" spans="1:6" x14ac:dyDescent="0.25">
      <c r="A253" s="95">
        <v>26.484931506849314</v>
      </c>
      <c r="B253" s="95" t="s">
        <v>437</v>
      </c>
      <c r="C253" s="99" t="s">
        <v>57</v>
      </c>
      <c r="D253" s="96">
        <v>55901</v>
      </c>
      <c r="E253" s="97">
        <v>3.6000000000000004E-2</v>
      </c>
      <c r="F253" s="98" t="s">
        <v>48</v>
      </c>
    </row>
    <row r="254" spans="1:6" x14ac:dyDescent="0.25">
      <c r="A254" s="95">
        <v>27.117808219178084</v>
      </c>
      <c r="B254" s="95" t="s">
        <v>438</v>
      </c>
      <c r="C254" s="99" t="s">
        <v>52</v>
      </c>
      <c r="D254" s="96">
        <v>56132</v>
      </c>
      <c r="E254" s="97">
        <v>3.7999999999999999E-2</v>
      </c>
      <c r="F254" s="98" t="s">
        <v>48</v>
      </c>
    </row>
    <row r="255" spans="1:6" x14ac:dyDescent="0.25">
      <c r="A255" s="95">
        <v>27.356164383561644</v>
      </c>
      <c r="B255" s="95" t="s">
        <v>439</v>
      </c>
      <c r="C255" s="99" t="s">
        <v>47</v>
      </c>
      <c r="D255" s="96">
        <v>56219</v>
      </c>
      <c r="E255" s="97">
        <v>2.8500000000000001E-2</v>
      </c>
      <c r="F255" s="98" t="s">
        <v>48</v>
      </c>
    </row>
    <row r="256" spans="1:6" x14ac:dyDescent="0.25">
      <c r="A256" s="95">
        <v>27.358904109589041</v>
      </c>
      <c r="B256" s="95" t="s">
        <v>440</v>
      </c>
      <c r="C256" s="99" t="s">
        <v>51</v>
      </c>
      <c r="D256" s="96">
        <v>56220</v>
      </c>
      <c r="E256" s="97">
        <v>3.7499999999999999E-2</v>
      </c>
      <c r="F256" s="98" t="s">
        <v>48</v>
      </c>
    </row>
    <row r="257" spans="1:6" x14ac:dyDescent="0.25">
      <c r="A257" s="95">
        <v>27.402739726027399</v>
      </c>
      <c r="B257" s="95" t="s">
        <v>441</v>
      </c>
      <c r="C257" s="99" t="s">
        <v>54</v>
      </c>
      <c r="D257" s="96">
        <v>56236</v>
      </c>
      <c r="E257" s="97">
        <v>4.2500000000000003E-2</v>
      </c>
      <c r="F257" s="98" t="s">
        <v>48</v>
      </c>
    </row>
    <row r="258" spans="1:6" x14ac:dyDescent="0.25">
      <c r="A258" s="95">
        <v>27.613698630136987</v>
      </c>
      <c r="B258" s="95" t="s">
        <v>442</v>
      </c>
      <c r="C258" s="99" t="s">
        <v>50</v>
      </c>
      <c r="D258" s="96">
        <v>56313</v>
      </c>
      <c r="E258" s="97">
        <v>3.7499999999999999E-2</v>
      </c>
      <c r="F258" s="98" t="s">
        <v>48</v>
      </c>
    </row>
    <row r="259" spans="1:6" x14ac:dyDescent="0.25">
      <c r="A259" s="95">
        <v>28.057534246575344</v>
      </c>
      <c r="B259" s="95" t="s">
        <v>443</v>
      </c>
      <c r="C259" s="99" t="s">
        <v>55</v>
      </c>
      <c r="D259" s="96">
        <v>56475</v>
      </c>
      <c r="E259" s="97">
        <v>0.05</v>
      </c>
      <c r="F259" s="98" t="s">
        <v>48</v>
      </c>
    </row>
    <row r="260" spans="1:6" x14ac:dyDescent="0.25">
      <c r="A260" s="95">
        <v>28.205479452054796</v>
      </c>
      <c r="B260" s="95" t="s">
        <v>444</v>
      </c>
      <c r="C260" s="99" t="s">
        <v>51</v>
      </c>
      <c r="D260" s="96">
        <v>56529</v>
      </c>
      <c r="E260" s="97">
        <v>4.0999999999999995E-2</v>
      </c>
      <c r="F260" s="98" t="s">
        <v>48</v>
      </c>
    </row>
    <row r="261" spans="1:6" x14ac:dyDescent="0.25">
      <c r="A261" s="95">
        <v>28.232876712328768</v>
      </c>
      <c r="B261" s="95" t="s">
        <v>1488</v>
      </c>
      <c r="C261" s="99" t="s">
        <v>53</v>
      </c>
      <c r="D261" s="96">
        <v>56539</v>
      </c>
      <c r="E261" s="97">
        <v>4.0999999999999995E-2</v>
      </c>
      <c r="F261" s="98" t="s">
        <v>48</v>
      </c>
    </row>
    <row r="262" spans="1:6" x14ac:dyDescent="0.25">
      <c r="A262" s="95">
        <v>28.356164383561644</v>
      </c>
      <c r="B262" s="95" t="s">
        <v>445</v>
      </c>
      <c r="C262" s="99" t="s">
        <v>56</v>
      </c>
      <c r="D262" s="96">
        <v>56584</v>
      </c>
      <c r="E262" s="97">
        <v>4.7500000000000001E-2</v>
      </c>
      <c r="F262" s="98" t="s">
        <v>48</v>
      </c>
    </row>
    <row r="263" spans="1:6" x14ac:dyDescent="0.25">
      <c r="A263" s="95">
        <v>28.356164383561644</v>
      </c>
      <c r="B263" s="95" t="s">
        <v>446</v>
      </c>
      <c r="C263" s="99" t="s">
        <v>49</v>
      </c>
      <c r="D263" s="96">
        <v>56584</v>
      </c>
      <c r="E263" s="97">
        <v>4.4500000000000005E-2</v>
      </c>
      <c r="F263" s="98" t="s">
        <v>48</v>
      </c>
    </row>
    <row r="264" spans="1:6" x14ac:dyDescent="0.25">
      <c r="A264" s="95">
        <v>28.358904109589041</v>
      </c>
      <c r="B264" s="95" t="s">
        <v>447</v>
      </c>
      <c r="C264" s="99" t="s">
        <v>50</v>
      </c>
      <c r="D264" s="96">
        <v>56585</v>
      </c>
      <c r="E264" s="97">
        <v>4.2000000000000003E-2</v>
      </c>
      <c r="F264" s="98" t="s">
        <v>48</v>
      </c>
    </row>
    <row r="265" spans="1:6" x14ac:dyDescent="0.25">
      <c r="A265" s="95">
        <v>28.358904109589041</v>
      </c>
      <c r="B265" s="95" t="s">
        <v>448</v>
      </c>
      <c r="C265" s="99" t="s">
        <v>51</v>
      </c>
      <c r="D265" s="96">
        <v>56585</v>
      </c>
      <c r="E265" s="97">
        <v>4.1500000000000002E-2</v>
      </c>
      <c r="F265" s="98" t="s">
        <v>48</v>
      </c>
    </row>
    <row r="266" spans="1:6" x14ac:dyDescent="0.25">
      <c r="A266" s="95">
        <v>28.860273972602741</v>
      </c>
      <c r="B266" s="95" t="s">
        <v>449</v>
      </c>
      <c r="C266" s="99" t="s">
        <v>55</v>
      </c>
      <c r="D266" s="96">
        <v>56768</v>
      </c>
      <c r="E266" s="97">
        <v>3.5499999999999997E-2</v>
      </c>
      <c r="F266" s="98" t="s">
        <v>48</v>
      </c>
    </row>
    <row r="267" spans="1:6" x14ac:dyDescent="0.25">
      <c r="A267" s="95">
        <v>29.117808219178084</v>
      </c>
      <c r="B267" s="95" t="s">
        <v>450</v>
      </c>
      <c r="C267" s="99" t="s">
        <v>52</v>
      </c>
      <c r="D267" s="96">
        <v>56862</v>
      </c>
      <c r="E267" s="97">
        <v>4.4000000000000004E-2</v>
      </c>
      <c r="F267" s="98" t="s">
        <v>48</v>
      </c>
    </row>
    <row r="268" spans="1:6" x14ac:dyDescent="0.25">
      <c r="A268" s="95">
        <v>29.232876712328768</v>
      </c>
      <c r="B268" s="95" t="s">
        <v>1540</v>
      </c>
      <c r="C268" s="99" t="s">
        <v>53</v>
      </c>
      <c r="D268" s="96">
        <v>56904</v>
      </c>
      <c r="E268" s="97">
        <v>4.5999999999999999E-2</v>
      </c>
      <c r="F268" s="98" t="s">
        <v>48</v>
      </c>
    </row>
    <row r="269" spans="1:6" x14ac:dyDescent="0.25">
      <c r="A269" s="95">
        <v>29.356164383561644</v>
      </c>
      <c r="B269" s="95" t="s">
        <v>451</v>
      </c>
      <c r="C269" s="99" t="s">
        <v>47</v>
      </c>
      <c r="D269" s="96">
        <v>56949</v>
      </c>
      <c r="E269" s="97">
        <v>4.4000000000000004E-2</v>
      </c>
      <c r="F269" s="98" t="s">
        <v>48</v>
      </c>
    </row>
    <row r="270" spans="1:6" x14ac:dyDescent="0.25">
      <c r="A270" s="95">
        <v>29.356164383561644</v>
      </c>
      <c r="B270" s="95" t="s">
        <v>452</v>
      </c>
      <c r="C270" s="99" t="s">
        <v>56</v>
      </c>
      <c r="D270" s="96">
        <v>56949</v>
      </c>
      <c r="E270" s="97">
        <v>4.5999999999999999E-2</v>
      </c>
      <c r="F270" s="98" t="s">
        <v>48</v>
      </c>
    </row>
    <row r="271" spans="1:6" x14ac:dyDescent="0.25">
      <c r="A271" s="95">
        <v>29.358904109589041</v>
      </c>
      <c r="B271" s="95" t="s">
        <v>453</v>
      </c>
      <c r="C271" s="99" t="s">
        <v>51</v>
      </c>
      <c r="D271" s="96">
        <v>56950</v>
      </c>
      <c r="E271" s="97">
        <v>4.5999999999999999E-2</v>
      </c>
      <c r="F271" s="98" t="s">
        <v>48</v>
      </c>
    </row>
    <row r="272" spans="1:6" x14ac:dyDescent="0.25">
      <c r="A272" s="95">
        <v>29.402739726027399</v>
      </c>
      <c r="B272" s="95" t="s">
        <v>454</v>
      </c>
      <c r="C272" s="99" t="s">
        <v>54</v>
      </c>
      <c r="D272" s="96">
        <v>56966</v>
      </c>
      <c r="E272" s="97">
        <v>4.4500000000000005E-2</v>
      </c>
      <c r="F272" s="98" t="s">
        <v>48</v>
      </c>
    </row>
    <row r="273" spans="1:6" x14ac:dyDescent="0.25">
      <c r="A273" s="95">
        <v>30.358904109589041</v>
      </c>
      <c r="B273" s="95" t="s">
        <v>1599</v>
      </c>
      <c r="C273" s="99" t="s">
        <v>56</v>
      </c>
      <c r="D273" s="96">
        <v>57315</v>
      </c>
      <c r="E273" s="97">
        <v>4.5999999999999999E-2</v>
      </c>
      <c r="F273" s="98" t="s">
        <v>48</v>
      </c>
    </row>
    <row r="274" spans="1:6" x14ac:dyDescent="0.25">
      <c r="A274" s="95">
        <v>30.361643835616437</v>
      </c>
      <c r="B274" s="95" t="s">
        <v>455</v>
      </c>
      <c r="C274" s="99" t="s">
        <v>51</v>
      </c>
      <c r="D274" s="96">
        <v>57316</v>
      </c>
      <c r="E274" s="97">
        <v>4.4500000000000005E-2</v>
      </c>
      <c r="F274" s="98" t="s">
        <v>48</v>
      </c>
    </row>
    <row r="275" spans="1:6" x14ac:dyDescent="0.25">
      <c r="A275" s="95">
        <v>30.361643835616437</v>
      </c>
      <c r="B275" s="95" t="s">
        <v>456</v>
      </c>
      <c r="C275" s="99" t="s">
        <v>50</v>
      </c>
      <c r="D275" s="96">
        <v>57316</v>
      </c>
      <c r="E275" s="97">
        <v>4.4000000000000004E-2</v>
      </c>
      <c r="F275" s="98" t="s">
        <v>48</v>
      </c>
    </row>
    <row r="276" spans="1:6" x14ac:dyDescent="0.25">
      <c r="A276" s="95">
        <v>30.364383561643837</v>
      </c>
      <c r="B276" s="95" t="s">
        <v>1442</v>
      </c>
      <c r="C276" s="99" t="s">
        <v>55</v>
      </c>
      <c r="D276" s="96">
        <v>57317</v>
      </c>
      <c r="E276" s="97">
        <v>4.5499999999999999E-2</v>
      </c>
      <c r="F276" s="98" t="s">
        <v>48</v>
      </c>
    </row>
    <row r="277" spans="1:6" x14ac:dyDescent="0.25">
      <c r="A277" s="95">
        <v>30.904109589041095</v>
      </c>
      <c r="B277" s="95" t="s">
        <v>1330</v>
      </c>
      <c r="C277" s="99" t="s">
        <v>54</v>
      </c>
      <c r="D277" s="96">
        <v>57514</v>
      </c>
      <c r="E277" s="97">
        <v>4.5999999999999999E-2</v>
      </c>
      <c r="F277" s="98" t="s">
        <v>48</v>
      </c>
    </row>
    <row r="278" spans="1:6" x14ac:dyDescent="0.25">
      <c r="A278" s="95">
        <v>31.12054794520548</v>
      </c>
      <c r="B278" s="95" t="s">
        <v>1354</v>
      </c>
      <c r="C278" s="99" t="s">
        <v>52</v>
      </c>
      <c r="D278" s="96">
        <v>57593</v>
      </c>
      <c r="E278" s="97">
        <v>4.5999999999999999E-2</v>
      </c>
      <c r="F278" s="98" t="s">
        <v>48</v>
      </c>
    </row>
    <row r="279" spans="1:6" x14ac:dyDescent="0.25">
      <c r="A279" s="95">
        <v>31.358904109589041</v>
      </c>
      <c r="B279" s="95" t="s">
        <v>1443</v>
      </c>
      <c r="C279" s="99" t="s">
        <v>47</v>
      </c>
      <c r="D279" s="96">
        <v>57680</v>
      </c>
      <c r="E279" s="97">
        <v>4.2000000000000003E-2</v>
      </c>
      <c r="F279" s="98" t="s">
        <v>48</v>
      </c>
    </row>
    <row r="280" spans="1:6" x14ac:dyDescent="0.25">
      <c r="A280" s="95">
        <v>31.860273972602741</v>
      </c>
      <c r="B280" s="95" t="s">
        <v>1600</v>
      </c>
      <c r="C280" s="99" t="s">
        <v>50</v>
      </c>
      <c r="D280" s="96">
        <v>57863</v>
      </c>
      <c r="E280" s="97">
        <v>2.9500000000000002E-2</v>
      </c>
      <c r="F280" s="98" t="s">
        <v>48</v>
      </c>
    </row>
    <row r="281" spans="1:6" x14ac:dyDescent="0.25">
      <c r="A281" s="95">
        <v>1.0410958904109588</v>
      </c>
      <c r="B281" s="95" t="s">
        <v>457</v>
      </c>
      <c r="C281" s="99" t="s">
        <v>68</v>
      </c>
      <c r="D281" s="96">
        <v>46614</v>
      </c>
      <c r="E281" s="97">
        <v>3.3079999999999998E-2</v>
      </c>
      <c r="F281" s="98" t="s">
        <v>197</v>
      </c>
    </row>
    <row r="282" spans="1:6" x14ac:dyDescent="0.25">
      <c r="A282" s="95">
        <v>1.0630136986301371</v>
      </c>
      <c r="B282" s="95" t="s">
        <v>458</v>
      </c>
      <c r="C282" s="99" t="s">
        <v>59</v>
      </c>
      <c r="D282" s="96">
        <v>46622</v>
      </c>
      <c r="E282" s="97">
        <v>5.0349999999999999E-2</v>
      </c>
      <c r="F282" s="98" t="s">
        <v>197</v>
      </c>
    </row>
    <row r="283" spans="1:6" x14ac:dyDescent="0.25">
      <c r="A283" s="95">
        <v>1.1041095890410959</v>
      </c>
      <c r="B283" s="95" t="s">
        <v>1355</v>
      </c>
      <c r="C283" s="99" t="s">
        <v>69</v>
      </c>
      <c r="D283" s="96">
        <v>46637</v>
      </c>
      <c r="E283" s="97">
        <v>3.3000000000000002E-2</v>
      </c>
      <c r="F283" s="98" t="s">
        <v>197</v>
      </c>
    </row>
    <row r="284" spans="1:6" x14ac:dyDescent="0.25">
      <c r="A284" s="95">
        <v>1.1397260273972603</v>
      </c>
      <c r="B284" s="95" t="s">
        <v>459</v>
      </c>
      <c r="C284" s="99" t="s">
        <v>83</v>
      </c>
      <c r="D284" s="96">
        <v>46650</v>
      </c>
      <c r="E284" s="97">
        <v>5.2199999999999996E-2</v>
      </c>
      <c r="F284" s="98" t="s">
        <v>197</v>
      </c>
    </row>
    <row r="285" spans="1:6" x14ac:dyDescent="0.25">
      <c r="A285" s="95">
        <v>1.1479452054794521</v>
      </c>
      <c r="B285" s="95" t="s">
        <v>460</v>
      </c>
      <c r="C285" s="99" t="s">
        <v>67</v>
      </c>
      <c r="D285" s="96">
        <v>46653</v>
      </c>
      <c r="E285" s="97">
        <v>4.8730000000000002E-2</v>
      </c>
      <c r="F285" s="98" t="s">
        <v>197</v>
      </c>
    </row>
    <row r="286" spans="1:6" x14ac:dyDescent="0.25">
      <c r="A286" s="95">
        <v>1.1589041095890411</v>
      </c>
      <c r="B286" s="95" t="s">
        <v>461</v>
      </c>
      <c r="C286" s="99" t="s">
        <v>83</v>
      </c>
      <c r="D286" s="96">
        <v>46657</v>
      </c>
      <c r="E286" s="97">
        <v>4.4600000000000001E-2</v>
      </c>
      <c r="F286" s="98" t="s">
        <v>197</v>
      </c>
    </row>
    <row r="287" spans="1:6" x14ac:dyDescent="0.25">
      <c r="A287" s="95">
        <v>1.178082191780822</v>
      </c>
      <c r="B287" s="95" t="s">
        <v>462</v>
      </c>
      <c r="C287" s="99" t="s">
        <v>60</v>
      </c>
      <c r="D287" s="96">
        <v>46664</v>
      </c>
      <c r="E287" s="97">
        <v>3.5499999999999997E-2</v>
      </c>
      <c r="F287" s="98" t="s">
        <v>197</v>
      </c>
    </row>
    <row r="288" spans="1:6" x14ac:dyDescent="0.25">
      <c r="A288" s="95">
        <v>1.178082191780822</v>
      </c>
      <c r="B288" s="95" t="s">
        <v>463</v>
      </c>
      <c r="C288" s="99" t="s">
        <v>72</v>
      </c>
      <c r="D288" s="96">
        <v>46664</v>
      </c>
      <c r="E288" s="97">
        <v>3.3149999999999999E-2</v>
      </c>
      <c r="F288" s="98" t="s">
        <v>197</v>
      </c>
    </row>
    <row r="289" spans="1:6" x14ac:dyDescent="0.25">
      <c r="A289" s="95">
        <v>1.1863013698630136</v>
      </c>
      <c r="B289" s="95" t="s">
        <v>464</v>
      </c>
      <c r="C289" s="99" t="s">
        <v>58</v>
      </c>
      <c r="D289" s="96">
        <v>46667</v>
      </c>
      <c r="E289" s="97">
        <v>5.0499999999999996E-2</v>
      </c>
      <c r="F289" s="98" t="s">
        <v>197</v>
      </c>
    </row>
    <row r="290" spans="1:6" x14ac:dyDescent="0.25">
      <c r="A290" s="95">
        <v>1.2246575342465753</v>
      </c>
      <c r="B290" s="95" t="s">
        <v>465</v>
      </c>
      <c r="C290" s="99" t="s">
        <v>61</v>
      </c>
      <c r="D290" s="96">
        <v>46681</v>
      </c>
      <c r="E290" s="97">
        <v>5.3760000000000002E-2</v>
      </c>
      <c r="F290" s="98" t="s">
        <v>197</v>
      </c>
    </row>
    <row r="291" spans="1:6" x14ac:dyDescent="0.25">
      <c r="A291" s="95">
        <v>1.2410958904109588</v>
      </c>
      <c r="B291" s="95" t="s">
        <v>466</v>
      </c>
      <c r="C291" s="99" t="s">
        <v>91</v>
      </c>
      <c r="D291" s="96">
        <v>46687</v>
      </c>
      <c r="E291" s="97">
        <v>3.8420000000000003E-2</v>
      </c>
      <c r="F291" s="98" t="s">
        <v>197</v>
      </c>
    </row>
    <row r="292" spans="1:6" x14ac:dyDescent="0.25">
      <c r="A292" s="95">
        <v>1.2602739726027397</v>
      </c>
      <c r="B292" s="95" t="s">
        <v>467</v>
      </c>
      <c r="C292" s="99" t="s">
        <v>78</v>
      </c>
      <c r="D292" s="96">
        <v>46694</v>
      </c>
      <c r="E292" s="97">
        <v>6.6500000000000004E-2</v>
      </c>
      <c r="F292" s="98" t="s">
        <v>197</v>
      </c>
    </row>
    <row r="293" spans="1:6" x14ac:dyDescent="0.25">
      <c r="A293" s="95">
        <v>1.2931506849315069</v>
      </c>
      <c r="B293" s="95" t="s">
        <v>468</v>
      </c>
      <c r="C293" s="99" t="s">
        <v>75</v>
      </c>
      <c r="D293" s="96">
        <v>46706</v>
      </c>
      <c r="E293" s="97">
        <v>3.807E-2</v>
      </c>
      <c r="F293" s="98" t="s">
        <v>197</v>
      </c>
    </row>
    <row r="294" spans="1:6" x14ac:dyDescent="0.25">
      <c r="A294" s="95">
        <v>1.3123287671232877</v>
      </c>
      <c r="B294" s="95" t="s">
        <v>470</v>
      </c>
      <c r="C294" s="99" t="s">
        <v>78</v>
      </c>
      <c r="D294" s="96">
        <v>46713</v>
      </c>
      <c r="E294" s="97">
        <v>2.8799999999999999E-2</v>
      </c>
      <c r="F294" s="98" t="s">
        <v>197</v>
      </c>
    </row>
    <row r="295" spans="1:6" x14ac:dyDescent="0.25">
      <c r="A295" s="95">
        <v>1.3123287671232877</v>
      </c>
      <c r="B295" s="95" t="s">
        <v>469</v>
      </c>
      <c r="C295" s="99" t="s">
        <v>76</v>
      </c>
      <c r="D295" s="96">
        <v>46713</v>
      </c>
      <c r="E295" s="97">
        <v>3.5769999999999996E-2</v>
      </c>
      <c r="F295" s="98" t="s">
        <v>197</v>
      </c>
    </row>
    <row r="296" spans="1:6" x14ac:dyDescent="0.25">
      <c r="A296" s="95">
        <v>1.3424657534246576</v>
      </c>
      <c r="B296" s="95" t="s">
        <v>471</v>
      </c>
      <c r="C296" s="99" t="s">
        <v>92</v>
      </c>
      <c r="D296" s="96">
        <v>46724</v>
      </c>
      <c r="E296" s="97">
        <v>6.4500000000000002E-2</v>
      </c>
      <c r="F296" s="98" t="s">
        <v>197</v>
      </c>
    </row>
    <row r="297" spans="1:6" x14ac:dyDescent="0.25">
      <c r="A297" s="95">
        <v>1.3534246575342466</v>
      </c>
      <c r="B297" s="95" t="s">
        <v>1601</v>
      </c>
      <c r="C297" s="99" t="s">
        <v>134</v>
      </c>
      <c r="D297" s="96">
        <v>46728</v>
      </c>
      <c r="E297" s="97">
        <v>4.7089999999999993E-2</v>
      </c>
      <c r="F297" s="98" t="s">
        <v>197</v>
      </c>
    </row>
    <row r="298" spans="1:6" x14ac:dyDescent="0.25">
      <c r="A298" s="95">
        <v>1.3616438356164384</v>
      </c>
      <c r="B298" s="95" t="s">
        <v>473</v>
      </c>
      <c r="C298" s="99" t="s">
        <v>74</v>
      </c>
      <c r="D298" s="96">
        <v>46731</v>
      </c>
      <c r="E298" s="97">
        <v>3.6260000000000001E-2</v>
      </c>
      <c r="F298" s="98" t="s">
        <v>197</v>
      </c>
    </row>
    <row r="299" spans="1:6" x14ac:dyDescent="0.25">
      <c r="A299" s="95">
        <v>1.3616438356164384</v>
      </c>
      <c r="B299" s="95" t="s">
        <v>472</v>
      </c>
      <c r="C299" s="99" t="s">
        <v>58</v>
      </c>
      <c r="D299" s="96">
        <v>46731</v>
      </c>
      <c r="E299" s="97">
        <v>3.6499999999999998E-2</v>
      </c>
      <c r="F299" s="98" t="s">
        <v>197</v>
      </c>
    </row>
    <row r="300" spans="1:6" x14ac:dyDescent="0.25">
      <c r="A300" s="95">
        <v>1.3698630136986301</v>
      </c>
      <c r="B300" s="95" t="s">
        <v>474</v>
      </c>
      <c r="C300" s="99" t="s">
        <v>86</v>
      </c>
      <c r="D300" s="96">
        <v>46734</v>
      </c>
      <c r="E300" s="97">
        <v>6.6500000000000004E-2</v>
      </c>
      <c r="F300" s="98" t="s">
        <v>197</v>
      </c>
    </row>
    <row r="301" spans="1:6" x14ac:dyDescent="0.25">
      <c r="A301" s="95">
        <v>1.4547945205479451</v>
      </c>
      <c r="B301" s="95" t="s">
        <v>476</v>
      </c>
      <c r="C301" s="99" t="s">
        <v>207</v>
      </c>
      <c r="D301" s="96">
        <v>46765</v>
      </c>
      <c r="E301" s="97">
        <v>5.5030000000000003E-2</v>
      </c>
      <c r="F301" s="98" t="s">
        <v>197</v>
      </c>
    </row>
    <row r="302" spans="1:6" x14ac:dyDescent="0.25">
      <c r="A302" s="95">
        <v>1.4575342465753425</v>
      </c>
      <c r="B302" s="95" t="s">
        <v>477</v>
      </c>
      <c r="C302" s="99" t="s">
        <v>58</v>
      </c>
      <c r="D302" s="96">
        <v>46766</v>
      </c>
      <c r="E302" s="97">
        <v>5.5E-2</v>
      </c>
      <c r="F302" s="98" t="s">
        <v>197</v>
      </c>
    </row>
    <row r="303" spans="1:6" x14ac:dyDescent="0.25">
      <c r="A303" s="95">
        <v>1.4657534246575343</v>
      </c>
      <c r="B303" s="95" t="s">
        <v>478</v>
      </c>
      <c r="C303" s="99" t="s">
        <v>74</v>
      </c>
      <c r="D303" s="96">
        <v>46769</v>
      </c>
      <c r="E303" s="97">
        <v>4.6420000000000003E-2</v>
      </c>
      <c r="F303" s="98" t="s">
        <v>197</v>
      </c>
    </row>
    <row r="304" spans="1:6" x14ac:dyDescent="0.25">
      <c r="A304" s="95">
        <v>1.4684931506849315</v>
      </c>
      <c r="B304" s="95" t="s">
        <v>479</v>
      </c>
      <c r="C304" s="99" t="s">
        <v>61</v>
      </c>
      <c r="D304" s="96">
        <v>46770</v>
      </c>
      <c r="E304" s="97">
        <v>4.4770000000000004E-2</v>
      </c>
      <c r="F304" s="98" t="s">
        <v>197</v>
      </c>
    </row>
    <row r="305" spans="1:6" x14ac:dyDescent="0.25">
      <c r="A305" s="95">
        <v>1.484931506849315</v>
      </c>
      <c r="B305" s="95" t="s">
        <v>480</v>
      </c>
      <c r="C305" s="99" t="s">
        <v>60</v>
      </c>
      <c r="D305" s="96">
        <v>46776</v>
      </c>
      <c r="E305" s="97">
        <v>4.3299999999999998E-2</v>
      </c>
      <c r="F305" s="98" t="s">
        <v>197</v>
      </c>
    </row>
    <row r="306" spans="1:6" x14ac:dyDescent="0.25">
      <c r="A306" s="95">
        <v>1.4931506849315068</v>
      </c>
      <c r="B306" s="95" t="s">
        <v>481</v>
      </c>
      <c r="C306" s="99" t="s">
        <v>64</v>
      </c>
      <c r="D306" s="96">
        <v>46779</v>
      </c>
      <c r="E306" s="97">
        <v>4.9100000000000005E-2</v>
      </c>
      <c r="F306" s="98" t="s">
        <v>197</v>
      </c>
    </row>
    <row r="307" spans="1:6" x14ac:dyDescent="0.25">
      <c r="A307" s="95">
        <v>1.4958904109589042</v>
      </c>
      <c r="B307" s="95" t="s">
        <v>482</v>
      </c>
      <c r="C307" s="99" t="s">
        <v>74</v>
      </c>
      <c r="D307" s="96">
        <v>46780</v>
      </c>
      <c r="E307" s="97">
        <v>1.67E-2</v>
      </c>
      <c r="F307" s="98" t="s">
        <v>197</v>
      </c>
    </row>
    <row r="308" spans="1:6" x14ac:dyDescent="0.25">
      <c r="A308" s="95">
        <v>1.5068493150684932</v>
      </c>
      <c r="B308" s="95" t="s">
        <v>483</v>
      </c>
      <c r="C308" s="99" t="s">
        <v>74</v>
      </c>
      <c r="D308" s="96">
        <v>46784</v>
      </c>
      <c r="E308" s="97">
        <v>5.0099999999999999E-2</v>
      </c>
      <c r="F308" s="98" t="s">
        <v>197</v>
      </c>
    </row>
    <row r="309" spans="1:6" x14ac:dyDescent="0.25">
      <c r="A309" s="95">
        <v>1.5123287671232877</v>
      </c>
      <c r="B309" s="95" t="s">
        <v>1463</v>
      </c>
      <c r="C309" s="99" t="s">
        <v>69</v>
      </c>
      <c r="D309" s="96">
        <v>46786</v>
      </c>
      <c r="E309" s="97">
        <v>3.0800000000000001E-2</v>
      </c>
      <c r="F309" s="98" t="s">
        <v>197</v>
      </c>
    </row>
    <row r="310" spans="1:6" x14ac:dyDescent="0.25">
      <c r="A310" s="95">
        <v>1.5232876712328767</v>
      </c>
      <c r="B310" s="95" t="s">
        <v>484</v>
      </c>
      <c r="C310" s="99" t="s">
        <v>63</v>
      </c>
      <c r="D310" s="96">
        <v>46790</v>
      </c>
      <c r="E310" s="97">
        <v>4.6479999999999994E-2</v>
      </c>
      <c r="F310" s="98" t="s">
        <v>197</v>
      </c>
    </row>
    <row r="311" spans="1:6" x14ac:dyDescent="0.25">
      <c r="A311" s="95">
        <v>1.5643835616438355</v>
      </c>
      <c r="B311" s="95" t="s">
        <v>485</v>
      </c>
      <c r="C311" s="99" t="s">
        <v>65</v>
      </c>
      <c r="D311" s="96">
        <v>46805</v>
      </c>
      <c r="E311" s="97">
        <v>3.9919999999999997E-2</v>
      </c>
      <c r="F311" s="98" t="s">
        <v>197</v>
      </c>
    </row>
    <row r="312" spans="1:6" x14ac:dyDescent="0.25">
      <c r="A312" s="95">
        <v>1.5726027397260274</v>
      </c>
      <c r="B312" s="95" t="s">
        <v>486</v>
      </c>
      <c r="C312" s="99" t="s">
        <v>67</v>
      </c>
      <c r="D312" s="96">
        <v>46808</v>
      </c>
      <c r="E312" s="97">
        <v>1.6459999999999999E-2</v>
      </c>
      <c r="F312" s="98" t="s">
        <v>197</v>
      </c>
    </row>
    <row r="313" spans="1:6" x14ac:dyDescent="0.25">
      <c r="A313" s="95">
        <v>1.5808219178082192</v>
      </c>
      <c r="B313" s="95" t="s">
        <v>487</v>
      </c>
      <c r="C313" s="99" t="s">
        <v>93</v>
      </c>
      <c r="D313" s="96">
        <v>46811</v>
      </c>
      <c r="E313" s="97">
        <v>3.3370000000000004E-2</v>
      </c>
      <c r="F313" s="98" t="s">
        <v>197</v>
      </c>
    </row>
    <row r="314" spans="1:6" x14ac:dyDescent="0.25">
      <c r="A314" s="95">
        <v>1.6054794520547946</v>
      </c>
      <c r="B314" s="95" t="s">
        <v>488</v>
      </c>
      <c r="C314" s="99" t="s">
        <v>76</v>
      </c>
      <c r="D314" s="96">
        <v>46820</v>
      </c>
      <c r="E314" s="97">
        <v>5.5650000000000005E-2</v>
      </c>
      <c r="F314" s="98" t="s">
        <v>197</v>
      </c>
    </row>
    <row r="315" spans="1:6" x14ac:dyDescent="0.25">
      <c r="A315" s="95">
        <v>1.6054794520547946</v>
      </c>
      <c r="B315" s="95" t="s">
        <v>489</v>
      </c>
      <c r="C315" s="99" t="s">
        <v>61</v>
      </c>
      <c r="D315" s="96">
        <v>46820</v>
      </c>
      <c r="E315" s="97">
        <v>1.8879999999999997E-2</v>
      </c>
      <c r="F315" s="98" t="s">
        <v>197</v>
      </c>
    </row>
    <row r="316" spans="1:6" x14ac:dyDescent="0.25">
      <c r="A316" s="95">
        <v>1.6109589041095891</v>
      </c>
      <c r="B316" s="95" t="s">
        <v>490</v>
      </c>
      <c r="C316" s="99" t="s">
        <v>94</v>
      </c>
      <c r="D316" s="96">
        <v>46822</v>
      </c>
      <c r="E316" s="97">
        <v>5.4089999999999999E-2</v>
      </c>
      <c r="F316" s="98" t="s">
        <v>197</v>
      </c>
    </row>
    <row r="317" spans="1:6" x14ac:dyDescent="0.25">
      <c r="A317" s="95">
        <v>1.6821917808219178</v>
      </c>
      <c r="B317" s="95" t="s">
        <v>491</v>
      </c>
      <c r="C317" s="99" t="s">
        <v>69</v>
      </c>
      <c r="D317" s="96">
        <v>46848</v>
      </c>
      <c r="E317" s="97">
        <v>4.6600000000000003E-2</v>
      </c>
      <c r="F317" s="98" t="s">
        <v>197</v>
      </c>
    </row>
    <row r="318" spans="1:6" x14ac:dyDescent="0.25">
      <c r="A318" s="95">
        <v>1.7534246575342465</v>
      </c>
      <c r="B318" s="95" t="s">
        <v>492</v>
      </c>
      <c r="C318" s="99" t="s">
        <v>74</v>
      </c>
      <c r="D318" s="96">
        <v>46874</v>
      </c>
      <c r="E318" s="97">
        <v>4.632E-2</v>
      </c>
      <c r="F318" s="98" t="s">
        <v>197</v>
      </c>
    </row>
    <row r="319" spans="1:6" x14ac:dyDescent="0.25">
      <c r="A319" s="95">
        <v>1.8</v>
      </c>
      <c r="B319" s="95" t="s">
        <v>493</v>
      </c>
      <c r="C319" s="99" t="s">
        <v>66</v>
      </c>
      <c r="D319" s="96">
        <v>46891</v>
      </c>
      <c r="E319" s="97">
        <v>2.1789999999999997E-2</v>
      </c>
      <c r="F319" s="98" t="s">
        <v>197</v>
      </c>
    </row>
    <row r="320" spans="1:6" x14ac:dyDescent="0.25">
      <c r="A320" s="95">
        <v>1.8027397260273972</v>
      </c>
      <c r="B320" s="95" t="s">
        <v>494</v>
      </c>
      <c r="C320" s="99" t="s">
        <v>78</v>
      </c>
      <c r="D320" s="96">
        <v>46892</v>
      </c>
      <c r="E320" s="97">
        <v>6.0999999999999999E-2</v>
      </c>
      <c r="F320" s="98" t="s">
        <v>197</v>
      </c>
    </row>
    <row r="321" spans="1:6" x14ac:dyDescent="0.25">
      <c r="A321" s="95">
        <v>1.8136986301369864</v>
      </c>
      <c r="B321" s="95" t="s">
        <v>495</v>
      </c>
      <c r="C321" s="99" t="s">
        <v>60</v>
      </c>
      <c r="D321" s="96">
        <v>46896</v>
      </c>
      <c r="E321" s="97">
        <v>3.3599999999999998E-2</v>
      </c>
      <c r="F321" s="98" t="s">
        <v>197</v>
      </c>
    </row>
    <row r="322" spans="1:6" x14ac:dyDescent="0.25">
      <c r="A322" s="95">
        <v>1.821917808219178</v>
      </c>
      <c r="B322" s="95" t="s">
        <v>496</v>
      </c>
      <c r="C322" s="99" t="s">
        <v>95</v>
      </c>
      <c r="D322" s="96">
        <v>46899</v>
      </c>
      <c r="E322" s="97">
        <v>5.5629999999999999E-2</v>
      </c>
      <c r="F322" s="98" t="s">
        <v>197</v>
      </c>
    </row>
    <row r="323" spans="1:6" x14ac:dyDescent="0.25">
      <c r="A323" s="95">
        <v>1.8301369863013699</v>
      </c>
      <c r="B323" s="95" t="s">
        <v>1602</v>
      </c>
      <c r="C323" s="99" t="s">
        <v>134</v>
      </c>
      <c r="D323" s="96">
        <v>46902</v>
      </c>
      <c r="E323" s="97">
        <v>5.0389999999999997E-2</v>
      </c>
      <c r="F323" s="98" t="s">
        <v>197</v>
      </c>
    </row>
    <row r="324" spans="1:6" x14ac:dyDescent="0.25">
      <c r="A324" s="95">
        <v>1.8684931506849316</v>
      </c>
      <c r="B324" s="95" t="s">
        <v>497</v>
      </c>
      <c r="C324" s="99" t="s">
        <v>74</v>
      </c>
      <c r="D324" s="96">
        <v>46916</v>
      </c>
      <c r="E324" s="97">
        <v>3.4110000000000001E-2</v>
      </c>
      <c r="F324" s="98" t="s">
        <v>197</v>
      </c>
    </row>
    <row r="325" spans="1:6" x14ac:dyDescent="0.25">
      <c r="A325" s="95">
        <v>1.8739726027397261</v>
      </c>
      <c r="B325" s="95" t="s">
        <v>498</v>
      </c>
      <c r="C325" s="99" t="s">
        <v>68</v>
      </c>
      <c r="D325" s="96">
        <v>46918</v>
      </c>
      <c r="E325" s="97">
        <v>5.219E-2</v>
      </c>
      <c r="F325" s="98" t="s">
        <v>197</v>
      </c>
    </row>
    <row r="326" spans="1:6" x14ac:dyDescent="0.25">
      <c r="A326" s="95">
        <v>1.8904109589041096</v>
      </c>
      <c r="B326" s="95" t="s">
        <v>499</v>
      </c>
      <c r="C326" s="99" t="s">
        <v>82</v>
      </c>
      <c r="D326" s="96">
        <v>46924</v>
      </c>
      <c r="E326" s="97">
        <v>5.6849999999999998E-2</v>
      </c>
      <c r="F326" s="98" t="s">
        <v>197</v>
      </c>
    </row>
    <row r="327" spans="1:6" x14ac:dyDescent="0.25">
      <c r="A327" s="95">
        <v>1.9095890410958904</v>
      </c>
      <c r="B327" s="95" t="s">
        <v>500</v>
      </c>
      <c r="C327" s="99" t="s">
        <v>79</v>
      </c>
      <c r="D327" s="96">
        <v>46931</v>
      </c>
      <c r="E327" s="97">
        <v>5.1200000000000002E-2</v>
      </c>
      <c r="F327" s="98" t="s">
        <v>197</v>
      </c>
    </row>
    <row r="328" spans="1:6" x14ac:dyDescent="0.25">
      <c r="A328" s="95">
        <v>1.9479452054794522</v>
      </c>
      <c r="B328" s="95" t="s">
        <v>501</v>
      </c>
      <c r="C328" s="99" t="s">
        <v>71</v>
      </c>
      <c r="D328" s="96">
        <v>46945</v>
      </c>
      <c r="E328" s="97">
        <v>4.3799999999999999E-2</v>
      </c>
      <c r="F328" s="98" t="s">
        <v>197</v>
      </c>
    </row>
    <row r="329" spans="1:6" x14ac:dyDescent="0.25">
      <c r="A329" s="95">
        <v>1.9506849315068493</v>
      </c>
      <c r="B329" s="95" t="s">
        <v>502</v>
      </c>
      <c r="C329" s="99" t="s">
        <v>60</v>
      </c>
      <c r="D329" s="96">
        <v>46946</v>
      </c>
      <c r="E329" s="97">
        <v>5.16E-2</v>
      </c>
      <c r="F329" s="98" t="s">
        <v>197</v>
      </c>
    </row>
    <row r="330" spans="1:6" x14ac:dyDescent="0.25">
      <c r="A330" s="95">
        <v>1.9643835616438357</v>
      </c>
      <c r="B330" s="95" t="s">
        <v>503</v>
      </c>
      <c r="C330" s="99" t="s">
        <v>68</v>
      </c>
      <c r="D330" s="96">
        <v>46951</v>
      </c>
      <c r="E330" s="97">
        <v>3.5220000000000001E-2</v>
      </c>
      <c r="F330" s="98" t="s">
        <v>197</v>
      </c>
    </row>
    <row r="331" spans="1:6" x14ac:dyDescent="0.25">
      <c r="A331" s="95">
        <v>2.0027397260273974</v>
      </c>
      <c r="B331" s="95" t="s">
        <v>504</v>
      </c>
      <c r="C331" s="99" t="s">
        <v>96</v>
      </c>
      <c r="D331" s="96">
        <v>46965</v>
      </c>
      <c r="E331" s="97">
        <v>3.2000000000000001E-2</v>
      </c>
      <c r="F331" s="98" t="s">
        <v>197</v>
      </c>
    </row>
    <row r="332" spans="1:6" x14ac:dyDescent="0.25">
      <c r="A332" s="95">
        <v>2.0465753424657533</v>
      </c>
      <c r="B332" s="95" t="s">
        <v>505</v>
      </c>
      <c r="C332" s="99" t="s">
        <v>59</v>
      </c>
      <c r="D332" s="96">
        <v>46981</v>
      </c>
      <c r="E332" s="97">
        <v>5.4749999999999993E-2</v>
      </c>
      <c r="F332" s="98" t="s">
        <v>197</v>
      </c>
    </row>
    <row r="333" spans="1:6" x14ac:dyDescent="0.25">
      <c r="A333" s="95">
        <v>2.0520547945205481</v>
      </c>
      <c r="B333" s="95" t="s">
        <v>1331</v>
      </c>
      <c r="C333" s="99" t="s">
        <v>60</v>
      </c>
      <c r="D333" s="96">
        <v>46983</v>
      </c>
      <c r="E333" s="97">
        <v>3.3099999999999997E-2</v>
      </c>
      <c r="F333" s="98" t="s">
        <v>197</v>
      </c>
    </row>
    <row r="334" spans="1:6" x14ac:dyDescent="0.25">
      <c r="A334" s="95">
        <v>2.1013698630136988</v>
      </c>
      <c r="B334" s="95" t="s">
        <v>1356</v>
      </c>
      <c r="C334" s="99" t="s">
        <v>76</v>
      </c>
      <c r="D334" s="96">
        <v>47001</v>
      </c>
      <c r="E334" s="97">
        <v>3.5729999999999998E-2</v>
      </c>
      <c r="F334" s="98" t="s">
        <v>197</v>
      </c>
    </row>
    <row r="335" spans="1:6" x14ac:dyDescent="0.25">
      <c r="A335" s="95">
        <v>2.1095890410958904</v>
      </c>
      <c r="B335" s="95" t="s">
        <v>506</v>
      </c>
      <c r="C335" s="99" t="s">
        <v>61</v>
      </c>
      <c r="D335" s="96">
        <v>47004</v>
      </c>
      <c r="E335" s="97">
        <v>5.4909999999999994E-2</v>
      </c>
      <c r="F335" s="98" t="s">
        <v>197</v>
      </c>
    </row>
    <row r="336" spans="1:6" x14ac:dyDescent="0.25">
      <c r="A336" s="95">
        <v>2.117808219178082</v>
      </c>
      <c r="B336" s="95" t="s">
        <v>507</v>
      </c>
      <c r="C336" s="99" t="s">
        <v>61</v>
      </c>
      <c r="D336" s="96">
        <v>47007</v>
      </c>
      <c r="E336" s="97">
        <v>1.8959999999999998E-2</v>
      </c>
      <c r="F336" s="98" t="s">
        <v>197</v>
      </c>
    </row>
    <row r="337" spans="1:6" x14ac:dyDescent="0.25">
      <c r="A337" s="95">
        <v>2.128767123287671</v>
      </c>
      <c r="B337" s="95" t="s">
        <v>508</v>
      </c>
      <c r="C337" s="99" t="s">
        <v>71</v>
      </c>
      <c r="D337" s="96">
        <v>47011</v>
      </c>
      <c r="E337" s="97">
        <v>5.1699999999999996E-2</v>
      </c>
      <c r="F337" s="98" t="s">
        <v>197</v>
      </c>
    </row>
    <row r="338" spans="1:6" x14ac:dyDescent="0.25">
      <c r="A338" s="95">
        <v>2.1561643835616437</v>
      </c>
      <c r="B338" s="95" t="s">
        <v>509</v>
      </c>
      <c r="C338" s="99" t="s">
        <v>83</v>
      </c>
      <c r="D338" s="96">
        <v>47021</v>
      </c>
      <c r="E338" s="97">
        <v>5.7699999999999994E-2</v>
      </c>
      <c r="F338" s="98" t="s">
        <v>197</v>
      </c>
    </row>
    <row r="339" spans="1:6" x14ac:dyDescent="0.25">
      <c r="A339" s="95">
        <v>2.1643835616438358</v>
      </c>
      <c r="B339" s="95" t="s">
        <v>510</v>
      </c>
      <c r="C339" s="99" t="s">
        <v>67</v>
      </c>
      <c r="D339" s="96">
        <v>47024</v>
      </c>
      <c r="E339" s="97">
        <v>5.7300000000000004E-2</v>
      </c>
      <c r="F339" s="98" t="s">
        <v>197</v>
      </c>
    </row>
    <row r="340" spans="1:6" x14ac:dyDescent="0.25">
      <c r="A340" s="95">
        <v>2.1863013698630138</v>
      </c>
      <c r="B340" s="95" t="s">
        <v>511</v>
      </c>
      <c r="C340" s="99" t="s">
        <v>78</v>
      </c>
      <c r="D340" s="96">
        <v>47032</v>
      </c>
      <c r="E340" s="97">
        <v>5.4600000000000003E-2</v>
      </c>
      <c r="F340" s="98" t="s">
        <v>197</v>
      </c>
    </row>
    <row r="341" spans="1:6" x14ac:dyDescent="0.25">
      <c r="A341" s="95">
        <v>2.1972602739726028</v>
      </c>
      <c r="B341" s="95" t="s">
        <v>512</v>
      </c>
      <c r="C341" s="99" t="s">
        <v>69</v>
      </c>
      <c r="D341" s="96">
        <v>47036</v>
      </c>
      <c r="E341" s="97">
        <v>3.9900000000000005E-2</v>
      </c>
      <c r="F341" s="98" t="s">
        <v>197</v>
      </c>
    </row>
    <row r="342" spans="1:6" x14ac:dyDescent="0.25">
      <c r="A342" s="95">
        <v>2.2027397260273971</v>
      </c>
      <c r="B342" s="95" t="s">
        <v>513</v>
      </c>
      <c r="C342" s="99" t="s">
        <v>80</v>
      </c>
      <c r="D342" s="96">
        <v>47038</v>
      </c>
      <c r="E342" s="97">
        <v>5.1299999999999998E-2</v>
      </c>
      <c r="F342" s="98" t="s">
        <v>197</v>
      </c>
    </row>
    <row r="343" spans="1:6" x14ac:dyDescent="0.25">
      <c r="A343" s="95">
        <v>2.2054794520547945</v>
      </c>
      <c r="B343" s="95" t="s">
        <v>1332</v>
      </c>
      <c r="C343" s="99" t="s">
        <v>83</v>
      </c>
      <c r="D343" s="96">
        <v>47039</v>
      </c>
      <c r="E343" s="97">
        <v>3.4799999999999998E-2</v>
      </c>
      <c r="F343" s="98" t="s">
        <v>197</v>
      </c>
    </row>
    <row r="344" spans="1:6" x14ac:dyDescent="0.25">
      <c r="A344" s="95">
        <v>2.2438356164383562</v>
      </c>
      <c r="B344" s="95" t="s">
        <v>1419</v>
      </c>
      <c r="C344" s="99" t="s">
        <v>134</v>
      </c>
      <c r="D344" s="96">
        <v>47053</v>
      </c>
      <c r="E344" s="97">
        <v>3.1130000000000001E-2</v>
      </c>
      <c r="F344" s="98" t="s">
        <v>197</v>
      </c>
    </row>
    <row r="345" spans="1:6" x14ac:dyDescent="0.25">
      <c r="A345" s="95">
        <v>2.2821917808219179</v>
      </c>
      <c r="B345" s="95" t="s">
        <v>514</v>
      </c>
      <c r="C345" s="99" t="s">
        <v>63</v>
      </c>
      <c r="D345" s="96">
        <v>47067</v>
      </c>
      <c r="E345" s="97">
        <v>5.9810000000000002E-2</v>
      </c>
      <c r="F345" s="98" t="s">
        <v>197</v>
      </c>
    </row>
    <row r="346" spans="1:6" x14ac:dyDescent="0.25">
      <c r="A346" s="95">
        <v>2.3013698630136985</v>
      </c>
      <c r="B346" s="95" t="s">
        <v>515</v>
      </c>
      <c r="C346" s="99" t="s">
        <v>59</v>
      </c>
      <c r="D346" s="96">
        <v>47074</v>
      </c>
      <c r="E346" s="97">
        <v>5.4669999999999996E-2</v>
      </c>
      <c r="F346" s="98" t="s">
        <v>197</v>
      </c>
    </row>
    <row r="347" spans="1:6" x14ac:dyDescent="0.25">
      <c r="A347" s="95">
        <v>2.3095890410958906</v>
      </c>
      <c r="B347" s="95" t="s">
        <v>1420</v>
      </c>
      <c r="C347" s="99" t="s">
        <v>60</v>
      </c>
      <c r="D347" s="96">
        <v>47077</v>
      </c>
      <c r="E347" s="97">
        <v>3.1200000000000002E-2</v>
      </c>
      <c r="F347" s="98" t="s">
        <v>197</v>
      </c>
    </row>
    <row r="348" spans="1:6" x14ac:dyDescent="0.25">
      <c r="A348" s="95">
        <v>2.3123287671232875</v>
      </c>
      <c r="B348" s="95" t="s">
        <v>516</v>
      </c>
      <c r="C348" s="99" t="s">
        <v>85</v>
      </c>
      <c r="D348" s="96">
        <v>47078</v>
      </c>
      <c r="E348" s="97">
        <v>2.7999999999999997E-2</v>
      </c>
      <c r="F348" s="98" t="s">
        <v>197</v>
      </c>
    </row>
    <row r="349" spans="1:6" x14ac:dyDescent="0.25">
      <c r="A349" s="95">
        <v>2.3863013698630136</v>
      </c>
      <c r="B349" s="95" t="s">
        <v>1603</v>
      </c>
      <c r="C349" s="99" t="s">
        <v>134</v>
      </c>
      <c r="D349" s="96">
        <v>47105</v>
      </c>
      <c r="E349" s="97">
        <v>4.5370000000000001E-2</v>
      </c>
      <c r="F349" s="98" t="s">
        <v>197</v>
      </c>
    </row>
    <row r="350" spans="1:6" x14ac:dyDescent="0.25">
      <c r="A350" s="95">
        <v>2.4438356164383563</v>
      </c>
      <c r="B350" s="95" t="s">
        <v>517</v>
      </c>
      <c r="C350" s="99" t="s">
        <v>61</v>
      </c>
      <c r="D350" s="96">
        <v>47126</v>
      </c>
      <c r="E350" s="97">
        <v>4.6799999999999994E-2</v>
      </c>
      <c r="F350" s="98" t="s">
        <v>197</v>
      </c>
    </row>
    <row r="351" spans="1:6" x14ac:dyDescent="0.25">
      <c r="A351" s="95">
        <v>2.473972602739726</v>
      </c>
      <c r="B351" s="95" t="s">
        <v>518</v>
      </c>
      <c r="C351" s="99" t="s">
        <v>71</v>
      </c>
      <c r="D351" s="96">
        <v>47137</v>
      </c>
      <c r="E351" s="97">
        <v>2.81E-2</v>
      </c>
      <c r="F351" s="98" t="s">
        <v>197</v>
      </c>
    </row>
    <row r="352" spans="1:6" x14ac:dyDescent="0.25">
      <c r="A352" s="95">
        <v>2.506849315068493</v>
      </c>
      <c r="B352" s="95" t="s">
        <v>520</v>
      </c>
      <c r="C352" s="99" t="s">
        <v>76</v>
      </c>
      <c r="D352" s="96">
        <v>47149</v>
      </c>
      <c r="E352" s="97">
        <v>4.8949999999999994E-2</v>
      </c>
      <c r="F352" s="98" t="s">
        <v>197</v>
      </c>
    </row>
    <row r="353" spans="1:6" x14ac:dyDescent="0.25">
      <c r="A353" s="95">
        <v>2.5095890410958903</v>
      </c>
      <c r="B353" s="95" t="s">
        <v>521</v>
      </c>
      <c r="C353" s="99" t="s">
        <v>75</v>
      </c>
      <c r="D353" s="96">
        <v>47150</v>
      </c>
      <c r="E353" s="97">
        <v>4.6799999999999994E-2</v>
      </c>
      <c r="F353" s="98" t="s">
        <v>197</v>
      </c>
    </row>
    <row r="354" spans="1:6" x14ac:dyDescent="0.25">
      <c r="A354" s="95">
        <v>2.5095890410958903</v>
      </c>
      <c r="B354" s="95" t="s">
        <v>522</v>
      </c>
      <c r="C354" s="99" t="s">
        <v>68</v>
      </c>
      <c r="D354" s="96">
        <v>47150</v>
      </c>
      <c r="E354" s="97">
        <v>5.0229999999999997E-2</v>
      </c>
      <c r="F354" s="98" t="s">
        <v>197</v>
      </c>
    </row>
    <row r="355" spans="1:6" x14ac:dyDescent="0.25">
      <c r="A355" s="95">
        <v>2.5287671232876714</v>
      </c>
      <c r="B355" s="95" t="s">
        <v>523</v>
      </c>
      <c r="C355" s="99" t="s">
        <v>96</v>
      </c>
      <c r="D355" s="96">
        <v>47157</v>
      </c>
      <c r="E355" s="97">
        <v>0.03</v>
      </c>
      <c r="F355" s="98" t="s">
        <v>197</v>
      </c>
    </row>
    <row r="356" spans="1:6" x14ac:dyDescent="0.25">
      <c r="A356" s="95">
        <v>2.5643835616438357</v>
      </c>
      <c r="B356" s="95" t="s">
        <v>524</v>
      </c>
      <c r="C356" s="99" t="s">
        <v>67</v>
      </c>
      <c r="D356" s="96">
        <v>47170</v>
      </c>
      <c r="E356" s="97">
        <v>4.8989999999999999E-2</v>
      </c>
      <c r="F356" s="98" t="s">
        <v>197</v>
      </c>
    </row>
    <row r="357" spans="1:6" x14ac:dyDescent="0.25">
      <c r="A357" s="95">
        <v>2.56986301369863</v>
      </c>
      <c r="B357" s="95" t="s">
        <v>525</v>
      </c>
      <c r="C357" s="99" t="s">
        <v>94</v>
      </c>
      <c r="D357" s="96">
        <v>47172</v>
      </c>
      <c r="E357" s="97">
        <v>5.0540000000000002E-2</v>
      </c>
      <c r="F357" s="98" t="s">
        <v>197</v>
      </c>
    </row>
    <row r="358" spans="1:6" x14ac:dyDescent="0.25">
      <c r="A358" s="95">
        <v>2.5780821917808221</v>
      </c>
      <c r="B358" s="95" t="s">
        <v>1489</v>
      </c>
      <c r="C358" s="99" t="s">
        <v>60</v>
      </c>
      <c r="D358" s="96">
        <v>47175</v>
      </c>
      <c r="E358" s="97">
        <v>3.1400000000000004E-2</v>
      </c>
      <c r="F358" s="98" t="s">
        <v>197</v>
      </c>
    </row>
    <row r="359" spans="1:6" x14ac:dyDescent="0.25">
      <c r="A359" s="95">
        <v>2.6054794520547944</v>
      </c>
      <c r="B359" s="95" t="s">
        <v>526</v>
      </c>
      <c r="C359" s="99" t="s">
        <v>65</v>
      </c>
      <c r="D359" s="96">
        <v>47185</v>
      </c>
      <c r="E359" s="97">
        <v>4.546E-2</v>
      </c>
      <c r="F359" s="98" t="s">
        <v>197</v>
      </c>
    </row>
    <row r="360" spans="1:6" x14ac:dyDescent="0.25">
      <c r="A360" s="95">
        <v>2.6356164383561644</v>
      </c>
      <c r="B360" s="95" t="s">
        <v>527</v>
      </c>
      <c r="C360" s="99" t="s">
        <v>60</v>
      </c>
      <c r="D360" s="96">
        <v>47196</v>
      </c>
      <c r="E360" s="97">
        <v>4.4600000000000001E-2</v>
      </c>
      <c r="F360" s="98" t="s">
        <v>197</v>
      </c>
    </row>
    <row r="361" spans="1:6" x14ac:dyDescent="0.25">
      <c r="A361" s="95">
        <v>2.6575342465753424</v>
      </c>
      <c r="B361" s="95" t="s">
        <v>1519</v>
      </c>
      <c r="C361" s="99" t="s">
        <v>74</v>
      </c>
      <c r="D361" s="96">
        <v>47204</v>
      </c>
      <c r="E361" s="97">
        <v>3.8309999999999997E-2</v>
      </c>
      <c r="F361" s="98" t="s">
        <v>197</v>
      </c>
    </row>
    <row r="362" spans="1:6" x14ac:dyDescent="0.25">
      <c r="A362" s="95">
        <v>2.6739726027397261</v>
      </c>
      <c r="B362" s="95" t="s">
        <v>1541</v>
      </c>
      <c r="C362" s="99" t="s">
        <v>58</v>
      </c>
      <c r="D362" s="96">
        <v>47210</v>
      </c>
      <c r="E362" s="97">
        <v>3.7000000000000005E-2</v>
      </c>
      <c r="F362" s="98" t="s">
        <v>197</v>
      </c>
    </row>
    <row r="363" spans="1:6" x14ac:dyDescent="0.25">
      <c r="A363" s="95">
        <v>2.6739726027397261</v>
      </c>
      <c r="B363" s="95" t="s">
        <v>528</v>
      </c>
      <c r="C363" s="99" t="s">
        <v>69</v>
      </c>
      <c r="D363" s="96">
        <v>47210</v>
      </c>
      <c r="E363" s="97">
        <v>3.7000000000000005E-2</v>
      </c>
      <c r="F363" s="98" t="s">
        <v>197</v>
      </c>
    </row>
    <row r="364" spans="1:6" x14ac:dyDescent="0.25">
      <c r="A364" s="95">
        <v>2.6767123287671235</v>
      </c>
      <c r="B364" s="95" t="s">
        <v>529</v>
      </c>
      <c r="C364" s="99" t="s">
        <v>74</v>
      </c>
      <c r="D364" s="96">
        <v>47211</v>
      </c>
      <c r="E364" s="97">
        <v>5.0959999999999998E-2</v>
      </c>
      <c r="F364" s="98" t="s">
        <v>197</v>
      </c>
    </row>
    <row r="365" spans="1:6" x14ac:dyDescent="0.25">
      <c r="A365" s="95">
        <v>2.6794520547945204</v>
      </c>
      <c r="B365" s="95" t="s">
        <v>530</v>
      </c>
      <c r="C365" s="99" t="s">
        <v>71</v>
      </c>
      <c r="D365" s="96">
        <v>47212</v>
      </c>
      <c r="E365" s="97">
        <v>4.6300000000000001E-2</v>
      </c>
      <c r="F365" s="98" t="s">
        <v>197</v>
      </c>
    </row>
    <row r="366" spans="1:6" x14ac:dyDescent="0.25">
      <c r="A366" s="95">
        <v>2.6821917808219178</v>
      </c>
      <c r="B366" s="95" t="s">
        <v>531</v>
      </c>
      <c r="C366" s="99" t="s">
        <v>64</v>
      </c>
      <c r="D366" s="96">
        <v>47213</v>
      </c>
      <c r="E366" s="97">
        <v>3.0200000000000001E-2</v>
      </c>
      <c r="F366" s="98" t="s">
        <v>197</v>
      </c>
    </row>
    <row r="367" spans="1:6" x14ac:dyDescent="0.25">
      <c r="A367" s="95">
        <v>2.6931506849315068</v>
      </c>
      <c r="B367" s="95" t="s">
        <v>532</v>
      </c>
      <c r="C367" s="99" t="s">
        <v>61</v>
      </c>
      <c r="D367" s="96">
        <v>47217</v>
      </c>
      <c r="E367" s="97">
        <v>5.1769999999999997E-2</v>
      </c>
      <c r="F367" s="98" t="s">
        <v>197</v>
      </c>
    </row>
    <row r="368" spans="1:6" x14ac:dyDescent="0.25">
      <c r="A368" s="95">
        <v>2.7041095890410958</v>
      </c>
      <c r="B368" s="95" t="s">
        <v>1542</v>
      </c>
      <c r="C368" s="99" t="s">
        <v>68</v>
      </c>
      <c r="D368" s="96">
        <v>47221</v>
      </c>
      <c r="E368" s="97">
        <v>3.635E-2</v>
      </c>
      <c r="F368" s="98" t="s">
        <v>197</v>
      </c>
    </row>
    <row r="369" spans="1:6" x14ac:dyDescent="0.25">
      <c r="A369" s="95">
        <v>2.7041095890410958</v>
      </c>
      <c r="B369" s="95" t="s">
        <v>1543</v>
      </c>
      <c r="C369" s="99" t="s">
        <v>61</v>
      </c>
      <c r="D369" s="96">
        <v>47221</v>
      </c>
      <c r="E369" s="97">
        <v>3.7670000000000002E-2</v>
      </c>
      <c r="F369" s="98" t="s">
        <v>197</v>
      </c>
    </row>
    <row r="370" spans="1:6" x14ac:dyDescent="0.25">
      <c r="A370" s="95">
        <v>2.7534246575342465</v>
      </c>
      <c r="B370" s="95" t="s">
        <v>1544</v>
      </c>
      <c r="C370" s="99" t="s">
        <v>75</v>
      </c>
      <c r="D370" s="96">
        <v>47239</v>
      </c>
      <c r="E370" s="97">
        <v>3.5750000000000004E-2</v>
      </c>
      <c r="F370" s="98" t="s">
        <v>197</v>
      </c>
    </row>
    <row r="371" spans="1:6" x14ac:dyDescent="0.25">
      <c r="A371" s="95">
        <v>2.7561643835616438</v>
      </c>
      <c r="B371" s="95" t="s">
        <v>533</v>
      </c>
      <c r="C371" s="99" t="s">
        <v>96</v>
      </c>
      <c r="D371" s="96">
        <v>47240</v>
      </c>
      <c r="E371" s="97">
        <v>4.5999999999999999E-2</v>
      </c>
      <c r="F371" s="98" t="s">
        <v>197</v>
      </c>
    </row>
    <row r="372" spans="1:6" x14ac:dyDescent="0.25">
      <c r="A372" s="95">
        <v>2.7890410958904108</v>
      </c>
      <c r="B372" s="95" t="s">
        <v>1578</v>
      </c>
      <c r="C372" s="99" t="s">
        <v>76</v>
      </c>
      <c r="D372" s="96">
        <v>47252</v>
      </c>
      <c r="E372" s="97">
        <v>3.7220000000000003E-2</v>
      </c>
      <c r="F372" s="98" t="s">
        <v>197</v>
      </c>
    </row>
    <row r="373" spans="1:6" x14ac:dyDescent="0.25">
      <c r="A373" s="95">
        <v>2.7917808219178082</v>
      </c>
      <c r="B373" s="95" t="s">
        <v>534</v>
      </c>
      <c r="C373" s="99" t="s">
        <v>59</v>
      </c>
      <c r="D373" s="96">
        <v>47253</v>
      </c>
      <c r="E373" s="97">
        <v>5.2789999999999997E-2</v>
      </c>
      <c r="F373" s="98" t="s">
        <v>197</v>
      </c>
    </row>
    <row r="374" spans="1:6" x14ac:dyDescent="0.25">
      <c r="A374" s="95">
        <v>2.7945205479452055</v>
      </c>
      <c r="B374" s="95" t="s">
        <v>535</v>
      </c>
      <c r="C374" s="99" t="s">
        <v>66</v>
      </c>
      <c r="D374" s="96">
        <v>47254</v>
      </c>
      <c r="E374" s="97">
        <v>4.6529999999999995E-2</v>
      </c>
      <c r="F374" s="98" t="s">
        <v>197</v>
      </c>
    </row>
    <row r="375" spans="1:6" x14ac:dyDescent="0.25">
      <c r="A375" s="95">
        <v>2.8328767123287673</v>
      </c>
      <c r="B375" s="95" t="s">
        <v>536</v>
      </c>
      <c r="C375" s="99" t="s">
        <v>97</v>
      </c>
      <c r="D375" s="96">
        <v>47268</v>
      </c>
      <c r="E375" s="97">
        <v>4.8000000000000001E-2</v>
      </c>
      <c r="F375" s="98" t="s">
        <v>197</v>
      </c>
    </row>
    <row r="376" spans="1:6" x14ac:dyDescent="0.25">
      <c r="A376" s="95">
        <v>2.8383561643835615</v>
      </c>
      <c r="B376" s="95" t="s">
        <v>537</v>
      </c>
      <c r="C376" s="99" t="s">
        <v>73</v>
      </c>
      <c r="D376" s="96">
        <v>47270</v>
      </c>
      <c r="E376" s="97">
        <v>4.2500000000000003E-2</v>
      </c>
      <c r="F376" s="98" t="s">
        <v>197</v>
      </c>
    </row>
    <row r="377" spans="1:6" x14ac:dyDescent="0.25">
      <c r="A377" s="95">
        <v>2.8383561643835615</v>
      </c>
      <c r="B377" s="95" t="s">
        <v>1421</v>
      </c>
      <c r="C377" s="99" t="s">
        <v>65</v>
      </c>
      <c r="D377" s="96">
        <v>47270</v>
      </c>
      <c r="E377" s="97">
        <v>3.1620000000000002E-2</v>
      </c>
      <c r="F377" s="98" t="s">
        <v>197</v>
      </c>
    </row>
    <row r="378" spans="1:6" x14ac:dyDescent="0.25">
      <c r="A378" s="95">
        <v>2.8465753424657536</v>
      </c>
      <c r="B378" s="95" t="s">
        <v>538</v>
      </c>
      <c r="C378" s="99" t="s">
        <v>67</v>
      </c>
      <c r="D378" s="96">
        <v>47273</v>
      </c>
      <c r="E378" s="97">
        <v>4.9000000000000002E-2</v>
      </c>
      <c r="F378" s="98" t="s">
        <v>197</v>
      </c>
    </row>
    <row r="379" spans="1:6" x14ac:dyDescent="0.25">
      <c r="A379" s="95">
        <v>2.8684931506849316</v>
      </c>
      <c r="B379" s="95" t="s">
        <v>539</v>
      </c>
      <c r="C379" s="99" t="s">
        <v>71</v>
      </c>
      <c r="D379" s="96">
        <v>47281</v>
      </c>
      <c r="E379" s="97">
        <v>3.5499999999999997E-2</v>
      </c>
      <c r="F379" s="98" t="s">
        <v>197</v>
      </c>
    </row>
    <row r="380" spans="1:6" x14ac:dyDescent="0.25">
      <c r="A380" s="95">
        <v>2.8739726027397259</v>
      </c>
      <c r="B380" s="95" t="s">
        <v>540</v>
      </c>
      <c r="C380" s="99" t="s">
        <v>177</v>
      </c>
      <c r="D380" s="96">
        <v>47283</v>
      </c>
      <c r="E380" s="97">
        <v>4.4999999999999998E-2</v>
      </c>
      <c r="F380" s="98" t="s">
        <v>197</v>
      </c>
    </row>
    <row r="381" spans="1:6" x14ac:dyDescent="0.25">
      <c r="A381" s="95">
        <v>2.8958904109589043</v>
      </c>
      <c r="B381" s="95" t="s">
        <v>1604</v>
      </c>
      <c r="C381" s="99" t="s">
        <v>79</v>
      </c>
      <c r="D381" s="96">
        <v>47291</v>
      </c>
      <c r="E381" s="97">
        <v>3.5000000000000003E-2</v>
      </c>
      <c r="F381" s="98" t="s">
        <v>197</v>
      </c>
    </row>
    <row r="382" spans="1:6" x14ac:dyDescent="0.25">
      <c r="A382" s="95">
        <v>2.9095890410958902</v>
      </c>
      <c r="B382" s="95" t="s">
        <v>541</v>
      </c>
      <c r="C382" s="99" t="s">
        <v>60</v>
      </c>
      <c r="D382" s="96">
        <v>47296</v>
      </c>
      <c r="E382" s="97">
        <v>4.4400000000000002E-2</v>
      </c>
      <c r="F382" s="98" t="s">
        <v>197</v>
      </c>
    </row>
    <row r="383" spans="1:6" x14ac:dyDescent="0.25">
      <c r="A383" s="95">
        <v>2.9123287671232876</v>
      </c>
      <c r="B383" s="95" t="s">
        <v>542</v>
      </c>
      <c r="C383" s="99" t="s">
        <v>98</v>
      </c>
      <c r="D383" s="96">
        <v>47297</v>
      </c>
      <c r="E383" s="97">
        <v>6.8000000000000005E-2</v>
      </c>
      <c r="F383" s="98" t="s">
        <v>197</v>
      </c>
    </row>
    <row r="384" spans="1:6" x14ac:dyDescent="0.25">
      <c r="A384" s="95">
        <v>2.9616438356164383</v>
      </c>
      <c r="B384" s="95" t="s">
        <v>1648</v>
      </c>
      <c r="C384" s="99" t="s">
        <v>60</v>
      </c>
      <c r="D384" s="96">
        <v>47315</v>
      </c>
      <c r="E384" s="97">
        <v>3.5499999999999997E-2</v>
      </c>
      <c r="F384" s="98" t="s">
        <v>197</v>
      </c>
    </row>
    <row r="385" spans="1:6" x14ac:dyDescent="0.25">
      <c r="A385" s="95">
        <v>2.9643835616438357</v>
      </c>
      <c r="B385" s="95" t="s">
        <v>1605</v>
      </c>
      <c r="C385" s="99" t="s">
        <v>134</v>
      </c>
      <c r="D385" s="96">
        <v>47316</v>
      </c>
      <c r="E385" s="97">
        <v>4.4199999999999996E-2</v>
      </c>
      <c r="F385" s="98" t="s">
        <v>197</v>
      </c>
    </row>
    <row r="386" spans="1:6" x14ac:dyDescent="0.25">
      <c r="A386" s="95">
        <v>2.9835616438356163</v>
      </c>
      <c r="B386" s="95" t="s">
        <v>543</v>
      </c>
      <c r="C386" s="99" t="s">
        <v>76</v>
      </c>
      <c r="D386" s="96">
        <v>47323</v>
      </c>
      <c r="E386" s="97">
        <v>4.5830000000000003E-2</v>
      </c>
      <c r="F386" s="98" t="s">
        <v>197</v>
      </c>
    </row>
    <row r="387" spans="1:6" x14ac:dyDescent="0.25">
      <c r="A387" s="95">
        <v>2.9917808219178084</v>
      </c>
      <c r="B387" s="95" t="s">
        <v>544</v>
      </c>
      <c r="C387" s="99" t="s">
        <v>88</v>
      </c>
      <c r="D387" s="96">
        <v>47326</v>
      </c>
      <c r="E387" s="97">
        <v>6.4699999999999994E-2</v>
      </c>
      <c r="F387" s="98" t="s">
        <v>197</v>
      </c>
    </row>
    <row r="388" spans="1:6" x14ac:dyDescent="0.25">
      <c r="A388" s="95">
        <v>3.0246575342465754</v>
      </c>
      <c r="B388" s="95" t="s">
        <v>545</v>
      </c>
      <c r="C388" s="99" t="s">
        <v>74</v>
      </c>
      <c r="D388" s="96">
        <v>47338</v>
      </c>
      <c r="E388" s="97">
        <v>4.829E-2</v>
      </c>
      <c r="F388" s="98" t="s">
        <v>197</v>
      </c>
    </row>
    <row r="389" spans="1:6" x14ac:dyDescent="0.25">
      <c r="A389" s="95">
        <v>3.0273972602739727</v>
      </c>
      <c r="B389" s="95" t="s">
        <v>546</v>
      </c>
      <c r="C389" s="99" t="s">
        <v>78</v>
      </c>
      <c r="D389" s="96">
        <v>47339</v>
      </c>
      <c r="E389" s="97">
        <v>2.3700000000000002E-2</v>
      </c>
      <c r="F389" s="98" t="s">
        <v>197</v>
      </c>
    </row>
    <row r="390" spans="1:6" x14ac:dyDescent="0.25">
      <c r="A390" s="95">
        <v>3.0301369863013701</v>
      </c>
      <c r="B390" s="95" t="s">
        <v>547</v>
      </c>
      <c r="C390" s="99" t="s">
        <v>85</v>
      </c>
      <c r="D390" s="96">
        <v>47340</v>
      </c>
      <c r="E390" s="97">
        <v>4.7800000000000002E-2</v>
      </c>
      <c r="F390" s="98" t="s">
        <v>197</v>
      </c>
    </row>
    <row r="391" spans="1:6" x14ac:dyDescent="0.25">
      <c r="A391" s="95">
        <v>3.1013698630136988</v>
      </c>
      <c r="B391" s="95" t="s">
        <v>1357</v>
      </c>
      <c r="C391" s="99" t="s">
        <v>69</v>
      </c>
      <c r="D391" s="96">
        <v>47366</v>
      </c>
      <c r="E391" s="97">
        <v>3.7000000000000005E-2</v>
      </c>
      <c r="F391" s="98" t="s">
        <v>197</v>
      </c>
    </row>
    <row r="392" spans="1:6" x14ac:dyDescent="0.25">
      <c r="A392" s="95">
        <v>3.1232876712328768</v>
      </c>
      <c r="B392" s="95" t="s">
        <v>548</v>
      </c>
      <c r="C392" s="99" t="s">
        <v>72</v>
      </c>
      <c r="D392" s="96">
        <v>47374</v>
      </c>
      <c r="E392" s="97">
        <v>2.9769999999999998E-2</v>
      </c>
      <c r="F392" s="98" t="s">
        <v>197</v>
      </c>
    </row>
    <row r="393" spans="1:6" x14ac:dyDescent="0.25">
      <c r="A393" s="95">
        <v>3.1452054794520548</v>
      </c>
      <c r="B393" s="95" t="s">
        <v>549</v>
      </c>
      <c r="C393" s="99" t="s">
        <v>70</v>
      </c>
      <c r="D393" s="96">
        <v>47382</v>
      </c>
      <c r="E393" s="97">
        <v>6.9500000000000006E-2</v>
      </c>
      <c r="F393" s="98" t="s">
        <v>197</v>
      </c>
    </row>
    <row r="394" spans="1:6" x14ac:dyDescent="0.25">
      <c r="A394" s="95">
        <v>3.1534246575342464</v>
      </c>
      <c r="B394" s="95" t="s">
        <v>550</v>
      </c>
      <c r="C394" s="99" t="s">
        <v>59</v>
      </c>
      <c r="D394" s="96">
        <v>47385</v>
      </c>
      <c r="E394" s="97">
        <v>3.8039999999999997E-2</v>
      </c>
      <c r="F394" s="98" t="s">
        <v>197</v>
      </c>
    </row>
    <row r="395" spans="1:6" x14ac:dyDescent="0.25">
      <c r="A395" s="95">
        <v>3.1589041095890411</v>
      </c>
      <c r="B395" s="95" t="s">
        <v>551</v>
      </c>
      <c r="C395" s="99" t="s">
        <v>75</v>
      </c>
      <c r="D395" s="96">
        <v>47387</v>
      </c>
      <c r="E395" s="97">
        <v>3.8359999999999998E-2</v>
      </c>
      <c r="F395" s="98" t="s">
        <v>197</v>
      </c>
    </row>
    <row r="396" spans="1:6" x14ac:dyDescent="0.25">
      <c r="A396" s="95">
        <v>3.1616438356164385</v>
      </c>
      <c r="B396" s="95" t="s">
        <v>552</v>
      </c>
      <c r="C396" s="99" t="s">
        <v>83</v>
      </c>
      <c r="D396" s="96">
        <v>47388</v>
      </c>
      <c r="E396" s="97">
        <v>4.5400000000000003E-2</v>
      </c>
      <c r="F396" s="98" t="s">
        <v>197</v>
      </c>
    </row>
    <row r="397" spans="1:6" x14ac:dyDescent="0.25">
      <c r="A397" s="95">
        <v>3.1698630136986301</v>
      </c>
      <c r="B397" s="95" t="s">
        <v>553</v>
      </c>
      <c r="C397" s="99" t="s">
        <v>90</v>
      </c>
      <c r="D397" s="96">
        <v>47391</v>
      </c>
      <c r="E397" s="97">
        <v>4.691E-2</v>
      </c>
      <c r="F397" s="98" t="s">
        <v>197</v>
      </c>
    </row>
    <row r="398" spans="1:6" x14ac:dyDescent="0.25">
      <c r="A398" s="95">
        <v>3.1753424657534248</v>
      </c>
      <c r="B398" s="95" t="s">
        <v>554</v>
      </c>
      <c r="C398" s="99" t="s">
        <v>60</v>
      </c>
      <c r="D398" s="96">
        <v>47393</v>
      </c>
      <c r="E398" s="97">
        <v>3.73E-2</v>
      </c>
      <c r="F398" s="98" t="s">
        <v>197</v>
      </c>
    </row>
    <row r="399" spans="1:6" x14ac:dyDescent="0.25">
      <c r="A399" s="95">
        <v>3.2164383561643834</v>
      </c>
      <c r="B399" s="95" t="s">
        <v>555</v>
      </c>
      <c r="C399" s="99" t="s">
        <v>74</v>
      </c>
      <c r="D399" s="96">
        <v>47408</v>
      </c>
      <c r="E399" s="97">
        <v>0.04</v>
      </c>
      <c r="F399" s="98" t="s">
        <v>197</v>
      </c>
    </row>
    <row r="400" spans="1:6" x14ac:dyDescent="0.25">
      <c r="A400" s="95">
        <v>3.2547945205479452</v>
      </c>
      <c r="B400" s="95" t="s">
        <v>556</v>
      </c>
      <c r="C400" s="99" t="s">
        <v>61</v>
      </c>
      <c r="D400" s="96">
        <v>47422</v>
      </c>
      <c r="E400" s="97">
        <v>4.002E-2</v>
      </c>
      <c r="F400" s="98" t="s">
        <v>197</v>
      </c>
    </row>
    <row r="401" spans="1:6" x14ac:dyDescent="0.25">
      <c r="A401" s="95">
        <v>3.3369863013698629</v>
      </c>
      <c r="B401" s="95" t="s">
        <v>557</v>
      </c>
      <c r="C401" s="99" t="s">
        <v>64</v>
      </c>
      <c r="D401" s="96">
        <v>47452</v>
      </c>
      <c r="E401" s="97">
        <v>3.9300000000000002E-2</v>
      </c>
      <c r="F401" s="98" t="s">
        <v>197</v>
      </c>
    </row>
    <row r="402" spans="1:6" x14ac:dyDescent="0.25">
      <c r="A402" s="95">
        <v>3.3479452054794518</v>
      </c>
      <c r="B402" s="95" t="s">
        <v>558</v>
      </c>
      <c r="C402" s="99" t="s">
        <v>210</v>
      </c>
      <c r="D402" s="96">
        <v>47456</v>
      </c>
      <c r="E402" s="97">
        <v>3.9050000000000001E-2</v>
      </c>
      <c r="F402" s="98" t="s">
        <v>197</v>
      </c>
    </row>
    <row r="403" spans="1:6" x14ac:dyDescent="0.25">
      <c r="A403" s="95">
        <v>3.3506849315068492</v>
      </c>
      <c r="B403" s="95" t="s">
        <v>559</v>
      </c>
      <c r="C403" s="99" t="s">
        <v>82</v>
      </c>
      <c r="D403" s="96">
        <v>47457</v>
      </c>
      <c r="E403" s="97">
        <v>4.1309999999999999E-2</v>
      </c>
      <c r="F403" s="98" t="s">
        <v>197</v>
      </c>
    </row>
    <row r="404" spans="1:6" x14ac:dyDescent="0.25">
      <c r="A404" s="95">
        <v>3.3534246575342466</v>
      </c>
      <c r="B404" s="95" t="s">
        <v>560</v>
      </c>
      <c r="C404" s="99" t="s">
        <v>94</v>
      </c>
      <c r="D404" s="96">
        <v>47458</v>
      </c>
      <c r="E404" s="97">
        <v>4.0640000000000003E-2</v>
      </c>
      <c r="F404" s="98" t="s">
        <v>197</v>
      </c>
    </row>
    <row r="405" spans="1:6" x14ac:dyDescent="0.25">
      <c r="A405" s="95">
        <v>3.3643835616438356</v>
      </c>
      <c r="B405" s="95" t="s">
        <v>561</v>
      </c>
      <c r="C405" s="99" t="s">
        <v>58</v>
      </c>
      <c r="D405" s="96">
        <v>47462</v>
      </c>
      <c r="E405" s="97">
        <v>3.7999999999999999E-2</v>
      </c>
      <c r="F405" s="98" t="s">
        <v>197</v>
      </c>
    </row>
    <row r="406" spans="1:6" x14ac:dyDescent="0.25">
      <c r="A406" s="95">
        <v>3.3671232876712329</v>
      </c>
      <c r="B406" s="95" t="s">
        <v>1606</v>
      </c>
      <c r="C406" s="99" t="s">
        <v>80</v>
      </c>
      <c r="D406" s="96">
        <v>47463</v>
      </c>
      <c r="E406" s="97">
        <v>2.4300000000000002E-2</v>
      </c>
      <c r="F406" s="98" t="s">
        <v>197</v>
      </c>
    </row>
    <row r="407" spans="1:6" x14ac:dyDescent="0.25">
      <c r="A407" s="95">
        <v>3.4575342465753423</v>
      </c>
      <c r="B407" s="95" t="s">
        <v>1464</v>
      </c>
      <c r="C407" s="99" t="s">
        <v>68</v>
      </c>
      <c r="D407" s="96">
        <v>47496</v>
      </c>
      <c r="E407" s="97">
        <v>3.542E-2</v>
      </c>
      <c r="F407" s="98" t="s">
        <v>197</v>
      </c>
    </row>
    <row r="408" spans="1:6" x14ac:dyDescent="0.25">
      <c r="A408" s="95">
        <v>3.4602739726027396</v>
      </c>
      <c r="B408" s="95" t="s">
        <v>1465</v>
      </c>
      <c r="C408" s="99" t="s">
        <v>76</v>
      </c>
      <c r="D408" s="96">
        <v>47497</v>
      </c>
      <c r="E408" s="97">
        <v>3.5840000000000004E-2</v>
      </c>
      <c r="F408" s="98" t="s">
        <v>197</v>
      </c>
    </row>
    <row r="409" spans="1:6" x14ac:dyDescent="0.25">
      <c r="A409" s="95">
        <v>3.4876712328767123</v>
      </c>
      <c r="B409" s="95" t="s">
        <v>562</v>
      </c>
      <c r="C409" s="99" t="s">
        <v>59</v>
      </c>
      <c r="D409" s="96">
        <v>47507</v>
      </c>
      <c r="E409" s="97">
        <v>4.2640000000000004E-2</v>
      </c>
      <c r="F409" s="98" t="s">
        <v>197</v>
      </c>
    </row>
    <row r="410" spans="1:6" x14ac:dyDescent="0.25">
      <c r="A410" s="95">
        <v>3.5095890410958903</v>
      </c>
      <c r="B410" s="95" t="s">
        <v>563</v>
      </c>
      <c r="C410" s="99" t="s">
        <v>61</v>
      </c>
      <c r="D410" s="96">
        <v>47515</v>
      </c>
      <c r="E410" s="97">
        <v>4.231E-2</v>
      </c>
      <c r="F410" s="98" t="s">
        <v>197</v>
      </c>
    </row>
    <row r="411" spans="1:6" x14ac:dyDescent="0.25">
      <c r="A411" s="95">
        <v>3.5178082191780824</v>
      </c>
      <c r="B411" s="95" t="s">
        <v>1466</v>
      </c>
      <c r="C411" s="99" t="s">
        <v>69</v>
      </c>
      <c r="D411" s="96">
        <v>47518</v>
      </c>
      <c r="E411" s="97">
        <v>3.5400000000000001E-2</v>
      </c>
      <c r="F411" s="98" t="s">
        <v>197</v>
      </c>
    </row>
    <row r="412" spans="1:6" x14ac:dyDescent="0.25">
      <c r="A412" s="95">
        <v>3.5178082191780824</v>
      </c>
      <c r="B412" s="95" t="s">
        <v>564</v>
      </c>
      <c r="C412" s="99" t="s">
        <v>74</v>
      </c>
      <c r="D412" s="96">
        <v>47518</v>
      </c>
      <c r="E412" s="97">
        <v>4.2790000000000002E-2</v>
      </c>
      <c r="F412" s="98" t="s">
        <v>197</v>
      </c>
    </row>
    <row r="413" spans="1:6" x14ac:dyDescent="0.25">
      <c r="A413" s="95">
        <v>3.558904109589041</v>
      </c>
      <c r="B413" s="95" t="s">
        <v>1490</v>
      </c>
      <c r="C413" s="99" t="s">
        <v>65</v>
      </c>
      <c r="D413" s="96">
        <v>47533</v>
      </c>
      <c r="E413" s="97">
        <v>3.3180000000000001E-2</v>
      </c>
      <c r="F413" s="98" t="s">
        <v>197</v>
      </c>
    </row>
    <row r="414" spans="1:6" x14ac:dyDescent="0.25">
      <c r="A414" s="95">
        <v>3.5835616438356164</v>
      </c>
      <c r="B414" s="95" t="s">
        <v>1649</v>
      </c>
      <c r="C414" s="99" t="s">
        <v>64</v>
      </c>
      <c r="D414" s="96">
        <v>47542</v>
      </c>
      <c r="E414" s="97">
        <v>2.1600000000000001E-2</v>
      </c>
      <c r="F414" s="98" t="s">
        <v>197</v>
      </c>
    </row>
    <row r="415" spans="1:6" x14ac:dyDescent="0.25">
      <c r="A415" s="95">
        <v>3.6</v>
      </c>
      <c r="B415" s="95" t="s">
        <v>565</v>
      </c>
      <c r="C415" s="99" t="s">
        <v>88</v>
      </c>
      <c r="D415" s="96">
        <v>47548</v>
      </c>
      <c r="E415" s="97">
        <v>3.1400000000000004E-2</v>
      </c>
      <c r="F415" s="98" t="s">
        <v>197</v>
      </c>
    </row>
    <row r="416" spans="1:6" x14ac:dyDescent="0.25">
      <c r="A416" s="95">
        <v>3.6602739726027398</v>
      </c>
      <c r="B416" s="95" t="s">
        <v>566</v>
      </c>
      <c r="C416" s="99" t="s">
        <v>91</v>
      </c>
      <c r="D416" s="96">
        <v>47570</v>
      </c>
      <c r="E416" s="97">
        <v>3.7599999999999995E-2</v>
      </c>
      <c r="F416" s="98" t="s">
        <v>197</v>
      </c>
    </row>
    <row r="417" spans="1:6" x14ac:dyDescent="0.25">
      <c r="A417" s="95">
        <v>3.6712328767123288</v>
      </c>
      <c r="B417" s="95" t="s">
        <v>567</v>
      </c>
      <c r="C417" s="99" t="s">
        <v>78</v>
      </c>
      <c r="D417" s="96">
        <v>47574</v>
      </c>
      <c r="E417" s="97">
        <v>2.8999999999999998E-2</v>
      </c>
      <c r="F417" s="98" t="s">
        <v>197</v>
      </c>
    </row>
    <row r="418" spans="1:6" x14ac:dyDescent="0.25">
      <c r="A418" s="95">
        <v>3.6904109589041094</v>
      </c>
      <c r="B418" s="95" t="s">
        <v>568</v>
      </c>
      <c r="C418" s="99" t="s">
        <v>72</v>
      </c>
      <c r="D418" s="96">
        <v>47581</v>
      </c>
      <c r="E418" s="97">
        <v>3.2149999999999998E-2</v>
      </c>
      <c r="F418" s="98" t="s">
        <v>197</v>
      </c>
    </row>
    <row r="419" spans="1:6" x14ac:dyDescent="0.25">
      <c r="A419" s="95">
        <v>3.7780821917808218</v>
      </c>
      <c r="B419" s="95" t="s">
        <v>569</v>
      </c>
      <c r="C419" s="99" t="s">
        <v>96</v>
      </c>
      <c r="D419" s="96">
        <v>47613</v>
      </c>
      <c r="E419" s="97">
        <v>4.1500000000000002E-2</v>
      </c>
      <c r="F419" s="98" t="s">
        <v>197</v>
      </c>
    </row>
    <row r="420" spans="1:6" x14ac:dyDescent="0.25">
      <c r="A420" s="95">
        <v>3.7863013698630139</v>
      </c>
      <c r="B420" s="95" t="s">
        <v>570</v>
      </c>
      <c r="C420" s="99" t="s">
        <v>94</v>
      </c>
      <c r="D420" s="96">
        <v>47616</v>
      </c>
      <c r="E420" s="97">
        <v>2.818E-2</v>
      </c>
      <c r="F420" s="98" t="s">
        <v>197</v>
      </c>
    </row>
    <row r="421" spans="1:6" x14ac:dyDescent="0.25">
      <c r="A421" s="95">
        <v>3.7890410958904108</v>
      </c>
      <c r="B421" s="95" t="s">
        <v>1650</v>
      </c>
      <c r="C421" s="99" t="s">
        <v>93</v>
      </c>
      <c r="D421" s="96">
        <v>47617</v>
      </c>
      <c r="E421" s="97">
        <v>2.3789999999999999E-2</v>
      </c>
      <c r="F421" s="98" t="s">
        <v>197</v>
      </c>
    </row>
    <row r="422" spans="1:6" x14ac:dyDescent="0.25">
      <c r="A422" s="95">
        <v>3.7917808219178082</v>
      </c>
      <c r="B422" s="95" t="s">
        <v>571</v>
      </c>
      <c r="C422" s="99" t="s">
        <v>65</v>
      </c>
      <c r="D422" s="96">
        <v>47618</v>
      </c>
      <c r="E422" s="97">
        <v>3.7170000000000002E-2</v>
      </c>
      <c r="F422" s="98" t="s">
        <v>197</v>
      </c>
    </row>
    <row r="423" spans="1:6" x14ac:dyDescent="0.25">
      <c r="A423" s="95">
        <v>3.8082191780821919</v>
      </c>
      <c r="B423" s="95" t="s">
        <v>572</v>
      </c>
      <c r="C423" s="99" t="s">
        <v>60</v>
      </c>
      <c r="D423" s="96">
        <v>47624</v>
      </c>
      <c r="E423" s="97">
        <v>3.7400000000000003E-2</v>
      </c>
      <c r="F423" s="98" t="s">
        <v>197</v>
      </c>
    </row>
    <row r="424" spans="1:6" x14ac:dyDescent="0.25">
      <c r="A424" s="95">
        <v>3.8109589041095893</v>
      </c>
      <c r="B424" s="95" t="s">
        <v>573</v>
      </c>
      <c r="C424" s="99" t="s">
        <v>67</v>
      </c>
      <c r="D424" s="96">
        <v>47625</v>
      </c>
      <c r="E424" s="97">
        <v>3.8740000000000004E-2</v>
      </c>
      <c r="F424" s="98" t="s">
        <v>197</v>
      </c>
    </row>
    <row r="425" spans="1:6" x14ac:dyDescent="0.25">
      <c r="A425" s="95">
        <v>3.8136986301369862</v>
      </c>
      <c r="B425" s="95" t="s">
        <v>574</v>
      </c>
      <c r="C425" s="99" t="s">
        <v>94</v>
      </c>
      <c r="D425" s="96">
        <v>47626</v>
      </c>
      <c r="E425" s="97">
        <v>3.9830000000000004E-2</v>
      </c>
      <c r="F425" s="98" t="s">
        <v>197</v>
      </c>
    </row>
    <row r="426" spans="1:6" x14ac:dyDescent="0.25">
      <c r="A426" s="95">
        <v>3.8301369863013699</v>
      </c>
      <c r="B426" s="95" t="s">
        <v>1398</v>
      </c>
      <c r="C426" s="99" t="s">
        <v>61</v>
      </c>
      <c r="D426" s="96">
        <v>47632</v>
      </c>
      <c r="E426" s="97">
        <v>3.8420000000000003E-2</v>
      </c>
      <c r="F426" s="98" t="s">
        <v>197</v>
      </c>
    </row>
    <row r="427" spans="1:6" x14ac:dyDescent="0.25">
      <c r="A427" s="95">
        <v>3.8438356164383563</v>
      </c>
      <c r="B427" s="95" t="s">
        <v>1607</v>
      </c>
      <c r="C427" s="99" t="s">
        <v>134</v>
      </c>
      <c r="D427" s="96">
        <v>47637</v>
      </c>
      <c r="E427" s="97">
        <v>3.7309999999999996E-2</v>
      </c>
      <c r="F427" s="98" t="s">
        <v>197</v>
      </c>
    </row>
    <row r="428" spans="1:6" x14ac:dyDescent="0.25">
      <c r="A428" s="95">
        <v>3.8438356164383563</v>
      </c>
      <c r="B428" s="95" t="s">
        <v>575</v>
      </c>
      <c r="C428" s="99" t="s">
        <v>64</v>
      </c>
      <c r="D428" s="96">
        <v>47637</v>
      </c>
      <c r="E428" s="97">
        <v>7.3499999999999996E-2</v>
      </c>
      <c r="F428" s="98" t="s">
        <v>197</v>
      </c>
    </row>
    <row r="429" spans="1:6" x14ac:dyDescent="0.25">
      <c r="A429" s="95">
        <v>3.8465753424657536</v>
      </c>
      <c r="B429" s="95" t="s">
        <v>576</v>
      </c>
      <c r="C429" s="99" t="s">
        <v>211</v>
      </c>
      <c r="D429" s="96">
        <v>47638</v>
      </c>
      <c r="E429" s="97">
        <v>3.805E-2</v>
      </c>
      <c r="F429" s="98" t="s">
        <v>197</v>
      </c>
    </row>
    <row r="430" spans="1:6" x14ac:dyDescent="0.25">
      <c r="A430" s="95">
        <v>3.8630136986301369</v>
      </c>
      <c r="B430" s="95" t="s">
        <v>577</v>
      </c>
      <c r="C430" s="99" t="s">
        <v>96</v>
      </c>
      <c r="D430" s="96">
        <v>47644</v>
      </c>
      <c r="E430" s="97">
        <v>3.5000000000000003E-2</v>
      </c>
      <c r="F430" s="98" t="s">
        <v>197</v>
      </c>
    </row>
    <row r="431" spans="1:6" x14ac:dyDescent="0.25">
      <c r="A431" s="95">
        <v>3.8684931506849316</v>
      </c>
      <c r="B431" s="95" t="s">
        <v>578</v>
      </c>
      <c r="C431" s="99" t="s">
        <v>92</v>
      </c>
      <c r="D431" s="96">
        <v>47646</v>
      </c>
      <c r="E431" s="97">
        <v>7.0499999999999993E-2</v>
      </c>
      <c r="F431" s="98" t="s">
        <v>197</v>
      </c>
    </row>
    <row r="432" spans="1:6" x14ac:dyDescent="0.25">
      <c r="A432" s="95">
        <v>3.8904109589041096</v>
      </c>
      <c r="B432" s="95" t="s">
        <v>579</v>
      </c>
      <c r="C432" s="99" t="s">
        <v>58</v>
      </c>
      <c r="D432" s="96">
        <v>47654</v>
      </c>
      <c r="E432" s="97">
        <v>3.9E-2</v>
      </c>
      <c r="F432" s="98" t="s">
        <v>197</v>
      </c>
    </row>
    <row r="433" spans="1:6" x14ac:dyDescent="0.25">
      <c r="A433" s="95">
        <v>3.8986301369863012</v>
      </c>
      <c r="B433" s="95" t="s">
        <v>1608</v>
      </c>
      <c r="C433" s="99" t="s">
        <v>68</v>
      </c>
      <c r="D433" s="96">
        <v>47657</v>
      </c>
      <c r="E433" s="97">
        <v>3.6819999999999999E-2</v>
      </c>
      <c r="F433" s="98" t="s">
        <v>197</v>
      </c>
    </row>
    <row r="434" spans="1:6" x14ac:dyDescent="0.25">
      <c r="A434" s="95">
        <v>3.9013698630136986</v>
      </c>
      <c r="B434" s="95" t="s">
        <v>580</v>
      </c>
      <c r="C434" s="99" t="s">
        <v>74</v>
      </c>
      <c r="D434" s="96">
        <v>47658</v>
      </c>
      <c r="E434" s="97">
        <v>5.228E-2</v>
      </c>
      <c r="F434" s="98" t="s">
        <v>197</v>
      </c>
    </row>
    <row r="435" spans="1:6" x14ac:dyDescent="0.25">
      <c r="A435" s="95">
        <v>3.9013698630136986</v>
      </c>
      <c r="B435" s="95" t="s">
        <v>1609</v>
      </c>
      <c r="C435" s="99" t="s">
        <v>1470</v>
      </c>
      <c r="D435" s="96">
        <v>47658</v>
      </c>
      <c r="E435" s="97">
        <v>3.7580000000000002E-2</v>
      </c>
      <c r="F435" s="98" t="s">
        <v>197</v>
      </c>
    </row>
    <row r="436" spans="1:6" x14ac:dyDescent="0.25">
      <c r="A436" s="95">
        <v>3.9095890410958902</v>
      </c>
      <c r="B436" s="95" t="s">
        <v>581</v>
      </c>
      <c r="C436" s="99" t="s">
        <v>75</v>
      </c>
      <c r="D436" s="96">
        <v>47661</v>
      </c>
      <c r="E436" s="97">
        <v>3.7339999999999998E-2</v>
      </c>
      <c r="F436" s="98" t="s">
        <v>197</v>
      </c>
    </row>
    <row r="437" spans="1:6" x14ac:dyDescent="0.25">
      <c r="A437" s="95">
        <v>3.9260273972602739</v>
      </c>
      <c r="B437" s="95" t="s">
        <v>582</v>
      </c>
      <c r="C437" s="99" t="s">
        <v>74</v>
      </c>
      <c r="D437" s="96">
        <v>47667</v>
      </c>
      <c r="E437" s="97">
        <v>4.2140000000000004E-2</v>
      </c>
      <c r="F437" s="98" t="s">
        <v>197</v>
      </c>
    </row>
    <row r="438" spans="1:6" x14ac:dyDescent="0.25">
      <c r="A438" s="95">
        <v>3.9287671232876713</v>
      </c>
      <c r="B438" s="95" t="s">
        <v>583</v>
      </c>
      <c r="C438" s="99" t="s">
        <v>85</v>
      </c>
      <c r="D438" s="96">
        <v>47668</v>
      </c>
      <c r="E438" s="97">
        <v>5.5E-2</v>
      </c>
      <c r="F438" s="98" t="s">
        <v>197</v>
      </c>
    </row>
    <row r="439" spans="1:6" x14ac:dyDescent="0.25">
      <c r="A439" s="95">
        <v>3.978082191780822</v>
      </c>
      <c r="B439" s="95" t="s">
        <v>584</v>
      </c>
      <c r="C439" s="99" t="s">
        <v>74</v>
      </c>
      <c r="D439" s="96">
        <v>47686</v>
      </c>
      <c r="E439" s="97">
        <v>3.9849999999999997E-2</v>
      </c>
      <c r="F439" s="98" t="s">
        <v>197</v>
      </c>
    </row>
    <row r="440" spans="1:6" x14ac:dyDescent="0.25">
      <c r="A440" s="95">
        <v>4.0547945205479454</v>
      </c>
      <c r="B440" s="95" t="s">
        <v>1334</v>
      </c>
      <c r="C440" s="99" t="s">
        <v>65</v>
      </c>
      <c r="D440" s="96">
        <v>47714</v>
      </c>
      <c r="E440" s="97">
        <v>3.6889999999999999E-2</v>
      </c>
      <c r="F440" s="98" t="s">
        <v>197</v>
      </c>
    </row>
    <row r="441" spans="1:6" x14ac:dyDescent="0.25">
      <c r="A441" s="95">
        <v>4.0547945205479454</v>
      </c>
      <c r="B441" s="95" t="s">
        <v>1333</v>
      </c>
      <c r="C441" s="99" t="s">
        <v>60</v>
      </c>
      <c r="D441" s="96">
        <v>47714</v>
      </c>
      <c r="E441" s="97">
        <v>3.6499999999999998E-2</v>
      </c>
      <c r="F441" s="98" t="s">
        <v>197</v>
      </c>
    </row>
    <row r="442" spans="1:6" x14ac:dyDescent="0.25">
      <c r="A442" s="95">
        <v>4.0575342465753428</v>
      </c>
      <c r="B442" s="95" t="s">
        <v>1335</v>
      </c>
      <c r="C442" s="99" t="s">
        <v>63</v>
      </c>
      <c r="D442" s="96">
        <v>47715</v>
      </c>
      <c r="E442" s="97">
        <v>3.9980000000000002E-2</v>
      </c>
      <c r="F442" s="98" t="s">
        <v>197</v>
      </c>
    </row>
    <row r="443" spans="1:6" x14ac:dyDescent="0.25">
      <c r="A443" s="95">
        <v>4.1150684931506847</v>
      </c>
      <c r="B443" s="95" t="s">
        <v>1358</v>
      </c>
      <c r="C443" s="99" t="s">
        <v>61</v>
      </c>
      <c r="D443" s="96">
        <v>47736</v>
      </c>
      <c r="E443" s="97">
        <v>3.6049999999999999E-2</v>
      </c>
      <c r="F443" s="98" t="s">
        <v>197</v>
      </c>
    </row>
    <row r="444" spans="1:6" x14ac:dyDescent="0.25">
      <c r="A444" s="95">
        <v>4.1205479452054794</v>
      </c>
      <c r="B444" s="95" t="s">
        <v>1375</v>
      </c>
      <c r="C444" s="99" t="s">
        <v>1376</v>
      </c>
      <c r="D444" s="96">
        <v>47738</v>
      </c>
      <c r="E444" s="97">
        <v>3.7089999999999998E-2</v>
      </c>
      <c r="F444" s="98" t="s">
        <v>197</v>
      </c>
    </row>
    <row r="445" spans="1:6" x14ac:dyDescent="0.25">
      <c r="A445" s="95">
        <v>4.1506849315068495</v>
      </c>
      <c r="B445" s="95" t="s">
        <v>1359</v>
      </c>
      <c r="C445" s="99" t="s">
        <v>67</v>
      </c>
      <c r="D445" s="96">
        <v>47749</v>
      </c>
      <c r="E445" s="97">
        <v>3.5390000000000005E-2</v>
      </c>
      <c r="F445" s="98" t="s">
        <v>197</v>
      </c>
    </row>
    <row r="446" spans="1:6" x14ac:dyDescent="0.25">
      <c r="A446" s="95">
        <v>4.1726027397260275</v>
      </c>
      <c r="B446" s="95" t="s">
        <v>585</v>
      </c>
      <c r="C446" s="99" t="s">
        <v>85</v>
      </c>
      <c r="D446" s="96">
        <v>47757</v>
      </c>
      <c r="E446" s="97">
        <v>2.06E-2</v>
      </c>
      <c r="F446" s="98" t="s">
        <v>197</v>
      </c>
    </row>
    <row r="447" spans="1:6" x14ac:dyDescent="0.25">
      <c r="A447" s="95">
        <v>4.1726027397260275</v>
      </c>
      <c r="B447" s="95" t="s">
        <v>1360</v>
      </c>
      <c r="C447" s="99" t="s">
        <v>98</v>
      </c>
      <c r="D447" s="96">
        <v>47757</v>
      </c>
      <c r="E447" s="97">
        <v>3.3730000000000003E-2</v>
      </c>
      <c r="F447" s="98" t="s">
        <v>197</v>
      </c>
    </row>
    <row r="448" spans="1:6" x14ac:dyDescent="0.25">
      <c r="A448" s="95">
        <v>4.2136986301369861</v>
      </c>
      <c r="B448" s="95" t="s">
        <v>1399</v>
      </c>
      <c r="C448" s="99" t="s">
        <v>70</v>
      </c>
      <c r="D448" s="96">
        <v>47772</v>
      </c>
      <c r="E448" s="97">
        <v>3.3799999999999997E-2</v>
      </c>
      <c r="F448" s="98" t="s">
        <v>197</v>
      </c>
    </row>
    <row r="449" spans="1:6" x14ac:dyDescent="0.25">
      <c r="A449" s="95">
        <v>4.2273972602739729</v>
      </c>
      <c r="B449" s="95" t="s">
        <v>1400</v>
      </c>
      <c r="C449" s="99" t="s">
        <v>68</v>
      </c>
      <c r="D449" s="96">
        <v>47777</v>
      </c>
      <c r="E449" s="97">
        <v>3.4409999999999996E-2</v>
      </c>
      <c r="F449" s="98" t="s">
        <v>197</v>
      </c>
    </row>
    <row r="450" spans="1:6" x14ac:dyDescent="0.25">
      <c r="A450" s="95">
        <v>4.2520547945205482</v>
      </c>
      <c r="B450" s="95" t="s">
        <v>586</v>
      </c>
      <c r="C450" s="99" t="s">
        <v>87</v>
      </c>
      <c r="D450" s="96">
        <v>47786</v>
      </c>
      <c r="E450" s="97">
        <v>7.0499999999999993E-2</v>
      </c>
      <c r="F450" s="98" t="s">
        <v>197</v>
      </c>
    </row>
    <row r="451" spans="1:6" x14ac:dyDescent="0.25">
      <c r="A451" s="95">
        <v>4.2904109589041095</v>
      </c>
      <c r="B451" s="95" t="s">
        <v>1422</v>
      </c>
      <c r="C451" s="99" t="s">
        <v>210</v>
      </c>
      <c r="D451" s="96">
        <v>47800</v>
      </c>
      <c r="E451" s="97">
        <v>3.6019999999999996E-2</v>
      </c>
      <c r="F451" s="98" t="s">
        <v>197</v>
      </c>
    </row>
    <row r="452" spans="1:6" x14ac:dyDescent="0.25">
      <c r="A452" s="95">
        <v>4.3616438356164382</v>
      </c>
      <c r="B452" s="95" t="s">
        <v>1444</v>
      </c>
      <c r="C452" s="99" t="s">
        <v>74</v>
      </c>
      <c r="D452" s="96">
        <v>47826</v>
      </c>
      <c r="E452" s="97">
        <v>3.5720000000000002E-2</v>
      </c>
      <c r="F452" s="98" t="s">
        <v>197</v>
      </c>
    </row>
    <row r="453" spans="1:6" x14ac:dyDescent="0.25">
      <c r="A453" s="95">
        <v>4.4465753424657537</v>
      </c>
      <c r="B453" s="95" t="s">
        <v>1467</v>
      </c>
      <c r="C453" s="99" t="s">
        <v>61</v>
      </c>
      <c r="D453" s="96">
        <v>47857</v>
      </c>
      <c r="E453" s="97">
        <v>3.687E-2</v>
      </c>
      <c r="F453" s="98" t="s">
        <v>197</v>
      </c>
    </row>
    <row r="454" spans="1:6" x14ac:dyDescent="0.25">
      <c r="A454" s="95">
        <v>4.4575342465753423</v>
      </c>
      <c r="B454" s="95" t="s">
        <v>1468</v>
      </c>
      <c r="C454" s="99" t="s">
        <v>58</v>
      </c>
      <c r="D454" s="96">
        <v>47861</v>
      </c>
      <c r="E454" s="97">
        <v>3.6499999999999998E-2</v>
      </c>
      <c r="F454" s="98" t="s">
        <v>197</v>
      </c>
    </row>
    <row r="455" spans="1:6" x14ac:dyDescent="0.25">
      <c r="A455" s="95">
        <v>4.463013698630137</v>
      </c>
      <c r="B455" s="95" t="s">
        <v>1469</v>
      </c>
      <c r="C455" s="99" t="s">
        <v>1470</v>
      </c>
      <c r="D455" s="96">
        <v>47863</v>
      </c>
      <c r="E455" s="97">
        <v>3.8370000000000001E-2</v>
      </c>
      <c r="F455" s="98" t="s">
        <v>197</v>
      </c>
    </row>
    <row r="456" spans="1:6" x14ac:dyDescent="0.25">
      <c r="A456" s="95">
        <v>4.4794520547945202</v>
      </c>
      <c r="B456" s="95" t="s">
        <v>1471</v>
      </c>
      <c r="C456" s="99" t="s">
        <v>1472</v>
      </c>
      <c r="D456" s="96">
        <v>47869</v>
      </c>
      <c r="E456" s="97">
        <v>3.5959999999999999E-2</v>
      </c>
      <c r="F456" s="98" t="s">
        <v>197</v>
      </c>
    </row>
    <row r="457" spans="1:6" x14ac:dyDescent="0.25">
      <c r="A457" s="95">
        <v>4.5041095890410956</v>
      </c>
      <c r="B457" s="95" t="s">
        <v>1445</v>
      </c>
      <c r="C457" s="99" t="s">
        <v>75</v>
      </c>
      <c r="D457" s="96">
        <v>47878</v>
      </c>
      <c r="E457" s="97">
        <v>3.6159999999999998E-2</v>
      </c>
      <c r="F457" s="98" t="s">
        <v>197</v>
      </c>
    </row>
    <row r="458" spans="1:6" x14ac:dyDescent="0.25">
      <c r="A458" s="95">
        <v>4.506849315068493</v>
      </c>
      <c r="B458" s="95" t="s">
        <v>587</v>
      </c>
      <c r="C458" s="99" t="s">
        <v>97</v>
      </c>
      <c r="D458" s="96">
        <v>47879</v>
      </c>
      <c r="E458" s="97">
        <v>4.9500000000000002E-2</v>
      </c>
      <c r="F458" s="98" t="s">
        <v>197</v>
      </c>
    </row>
    <row r="459" spans="1:6" x14ac:dyDescent="0.25">
      <c r="A459" s="95">
        <v>4.5726027397260278</v>
      </c>
      <c r="B459" s="95" t="s">
        <v>1491</v>
      </c>
      <c r="C459" s="99" t="s">
        <v>60</v>
      </c>
      <c r="D459" s="96">
        <v>47903</v>
      </c>
      <c r="E459" s="97">
        <v>3.4599999999999999E-2</v>
      </c>
      <c r="F459" s="98" t="s">
        <v>197</v>
      </c>
    </row>
    <row r="460" spans="1:6" x14ac:dyDescent="0.25">
      <c r="A460" s="95">
        <v>4.5753424657534243</v>
      </c>
      <c r="B460" s="95" t="s">
        <v>1492</v>
      </c>
      <c r="C460" s="99" t="s">
        <v>67</v>
      </c>
      <c r="D460" s="96">
        <v>47904</v>
      </c>
      <c r="E460" s="97">
        <v>3.5470000000000002E-2</v>
      </c>
      <c r="F460" s="98" t="s">
        <v>197</v>
      </c>
    </row>
    <row r="461" spans="1:6" x14ac:dyDescent="0.25">
      <c r="A461" s="95">
        <v>4.5917808219178085</v>
      </c>
      <c r="B461" s="95" t="s">
        <v>1610</v>
      </c>
      <c r="C461" s="99" t="s">
        <v>134</v>
      </c>
      <c r="D461" s="96">
        <v>47910</v>
      </c>
      <c r="E461" s="97">
        <v>3.5390000000000005E-2</v>
      </c>
      <c r="F461" s="98" t="s">
        <v>197</v>
      </c>
    </row>
    <row r="462" spans="1:6" x14ac:dyDescent="0.25">
      <c r="A462" s="95">
        <v>4.5917808219178085</v>
      </c>
      <c r="B462" s="95" t="s">
        <v>1493</v>
      </c>
      <c r="C462" s="99" t="s">
        <v>59</v>
      </c>
      <c r="D462" s="96">
        <v>47910</v>
      </c>
      <c r="E462" s="97">
        <v>3.8559999999999997E-2</v>
      </c>
      <c r="F462" s="98" t="s">
        <v>197</v>
      </c>
    </row>
    <row r="463" spans="1:6" x14ac:dyDescent="0.25">
      <c r="A463" s="95">
        <v>4.5972602739726032</v>
      </c>
      <c r="B463" s="95" t="s">
        <v>1520</v>
      </c>
      <c r="C463" s="99" t="s">
        <v>1521</v>
      </c>
      <c r="D463" s="96">
        <v>47912</v>
      </c>
      <c r="E463" s="97">
        <v>3.6409999999999998E-2</v>
      </c>
      <c r="F463" s="98" t="s">
        <v>197</v>
      </c>
    </row>
    <row r="464" spans="1:6" x14ac:dyDescent="0.25">
      <c r="A464" s="95">
        <v>4.6876712328767125</v>
      </c>
      <c r="B464" s="95" t="s">
        <v>1522</v>
      </c>
      <c r="C464" s="99" t="s">
        <v>61</v>
      </c>
      <c r="D464" s="96">
        <v>47945</v>
      </c>
      <c r="E464" s="97">
        <v>3.857E-2</v>
      </c>
      <c r="F464" s="98" t="s">
        <v>197</v>
      </c>
    </row>
    <row r="465" spans="1:6" x14ac:dyDescent="0.25">
      <c r="A465" s="95">
        <v>4.6958904109589037</v>
      </c>
      <c r="B465" s="95" t="s">
        <v>1494</v>
      </c>
      <c r="C465" s="99" t="s">
        <v>1495</v>
      </c>
      <c r="D465" s="96">
        <v>47948</v>
      </c>
      <c r="E465" s="97">
        <v>3.7089999999999998E-2</v>
      </c>
      <c r="F465" s="98" t="s">
        <v>197</v>
      </c>
    </row>
    <row r="466" spans="1:6" x14ac:dyDescent="0.25">
      <c r="A466" s="95">
        <v>4.7232876712328764</v>
      </c>
      <c r="B466" s="95" t="s">
        <v>1545</v>
      </c>
      <c r="C466" s="99" t="s">
        <v>210</v>
      </c>
      <c r="D466" s="96">
        <v>47958</v>
      </c>
      <c r="E466" s="97">
        <v>3.9379999999999998E-2</v>
      </c>
      <c r="F466" s="98" t="s">
        <v>197</v>
      </c>
    </row>
    <row r="467" spans="1:6" x14ac:dyDescent="0.25">
      <c r="A467" s="95">
        <v>4.7643835616438359</v>
      </c>
      <c r="B467" s="95" t="s">
        <v>588</v>
      </c>
      <c r="C467" s="99" t="s">
        <v>99</v>
      </c>
      <c r="D467" s="96">
        <v>47973</v>
      </c>
      <c r="E467" s="97">
        <v>2.6980000000000001E-2</v>
      </c>
      <c r="F467" s="98" t="s">
        <v>197</v>
      </c>
    </row>
    <row r="468" spans="1:6" x14ac:dyDescent="0.25">
      <c r="A468" s="95">
        <v>4.7643835616438359</v>
      </c>
      <c r="B468" s="95" t="s">
        <v>1546</v>
      </c>
      <c r="C468" s="99" t="s">
        <v>74</v>
      </c>
      <c r="D468" s="96">
        <v>47973</v>
      </c>
      <c r="E468" s="97">
        <v>4.1399999999999999E-2</v>
      </c>
      <c r="F468" s="98" t="s">
        <v>197</v>
      </c>
    </row>
    <row r="469" spans="1:6" x14ac:dyDescent="0.25">
      <c r="A469" s="95">
        <v>4.7863013698630139</v>
      </c>
      <c r="B469" s="95" t="s">
        <v>1579</v>
      </c>
      <c r="C469" s="99" t="s">
        <v>76</v>
      </c>
      <c r="D469" s="96">
        <v>47981</v>
      </c>
      <c r="E469" s="97">
        <v>4.0039999999999992E-2</v>
      </c>
      <c r="F469" s="98" t="s">
        <v>197</v>
      </c>
    </row>
    <row r="470" spans="1:6" x14ac:dyDescent="0.25">
      <c r="A470" s="95">
        <v>4.7890410958904113</v>
      </c>
      <c r="B470" s="95" t="s">
        <v>589</v>
      </c>
      <c r="C470" s="99" t="s">
        <v>84</v>
      </c>
      <c r="D470" s="96">
        <v>47982</v>
      </c>
      <c r="E470" s="97">
        <v>2.4329999999999997E-2</v>
      </c>
      <c r="F470" s="98" t="s">
        <v>197</v>
      </c>
    </row>
    <row r="471" spans="1:6" x14ac:dyDescent="0.25">
      <c r="A471" s="95">
        <v>4.7917808219178086</v>
      </c>
      <c r="B471" s="95" t="s">
        <v>590</v>
      </c>
      <c r="C471" s="99" t="s">
        <v>85</v>
      </c>
      <c r="D471" s="96">
        <v>47983</v>
      </c>
      <c r="E471" s="97">
        <v>5.1200000000000002E-2</v>
      </c>
      <c r="F471" s="98" t="s">
        <v>197</v>
      </c>
    </row>
    <row r="472" spans="1:6" x14ac:dyDescent="0.25">
      <c r="A472" s="95">
        <v>4.8054794520547945</v>
      </c>
      <c r="B472" s="95" t="s">
        <v>1580</v>
      </c>
      <c r="C472" s="99" t="s">
        <v>65</v>
      </c>
      <c r="D472" s="96">
        <v>47988</v>
      </c>
      <c r="E472" s="97">
        <v>3.9510000000000003E-2</v>
      </c>
      <c r="F472" s="98" t="s">
        <v>197</v>
      </c>
    </row>
    <row r="473" spans="1:6" x14ac:dyDescent="0.25">
      <c r="A473" s="95">
        <v>4.8219178082191778</v>
      </c>
      <c r="B473" s="95" t="s">
        <v>1582</v>
      </c>
      <c r="C473" s="99" t="s">
        <v>82</v>
      </c>
      <c r="D473" s="96">
        <v>47994</v>
      </c>
      <c r="E473" s="97">
        <v>4.1580000000000006E-2</v>
      </c>
      <c r="F473" s="98" t="s">
        <v>197</v>
      </c>
    </row>
    <row r="474" spans="1:6" x14ac:dyDescent="0.25">
      <c r="A474" s="95">
        <v>4.8219178082191778</v>
      </c>
      <c r="B474" s="95" t="s">
        <v>1581</v>
      </c>
      <c r="C474" s="99" t="s">
        <v>207</v>
      </c>
      <c r="D474" s="96">
        <v>47994</v>
      </c>
      <c r="E474" s="97">
        <v>4.2209999999999998E-2</v>
      </c>
      <c r="F474" s="98" t="s">
        <v>197</v>
      </c>
    </row>
    <row r="475" spans="1:6" x14ac:dyDescent="0.25">
      <c r="A475" s="95">
        <v>4.838356164383562</v>
      </c>
      <c r="B475" s="95" t="s">
        <v>591</v>
      </c>
      <c r="C475" s="99" t="s">
        <v>73</v>
      </c>
      <c r="D475" s="96">
        <v>48000</v>
      </c>
      <c r="E475" s="97">
        <v>2.7999999999999997E-2</v>
      </c>
      <c r="F475" s="98" t="s">
        <v>197</v>
      </c>
    </row>
    <row r="476" spans="1:6" x14ac:dyDescent="0.25">
      <c r="A476" s="95">
        <v>4.8465753424657532</v>
      </c>
      <c r="B476" s="95" t="s">
        <v>592</v>
      </c>
      <c r="C476" s="99" t="s">
        <v>92</v>
      </c>
      <c r="D476" s="96">
        <v>48003</v>
      </c>
      <c r="E476" s="97">
        <v>7.0999999999999994E-2</v>
      </c>
      <c r="F476" s="98" t="s">
        <v>197</v>
      </c>
    </row>
    <row r="477" spans="1:6" x14ac:dyDescent="0.25">
      <c r="A477" s="95">
        <v>4.8630136986301373</v>
      </c>
      <c r="B477" s="95" t="s">
        <v>1611</v>
      </c>
      <c r="C477" s="99" t="s">
        <v>1612</v>
      </c>
      <c r="D477" s="96">
        <v>48009</v>
      </c>
      <c r="E477" s="97">
        <v>3.78E-2</v>
      </c>
      <c r="F477" s="98" t="s">
        <v>197</v>
      </c>
    </row>
    <row r="478" spans="1:6" x14ac:dyDescent="0.25">
      <c r="A478" s="95">
        <v>4.8794520547945206</v>
      </c>
      <c r="B478" s="95" t="s">
        <v>1547</v>
      </c>
      <c r="C478" s="99" t="s">
        <v>61</v>
      </c>
      <c r="D478" s="96">
        <v>48015</v>
      </c>
      <c r="E478" s="97">
        <v>4.2079999999999999E-2</v>
      </c>
      <c r="F478" s="98" t="s">
        <v>197</v>
      </c>
    </row>
    <row r="479" spans="1:6" x14ac:dyDescent="0.25">
      <c r="A479" s="95">
        <v>4.8849315068493153</v>
      </c>
      <c r="B479" s="95" t="s">
        <v>1613</v>
      </c>
      <c r="C479" s="99" t="s">
        <v>58</v>
      </c>
      <c r="D479" s="96">
        <v>48017</v>
      </c>
      <c r="E479" s="97">
        <v>3.78E-2</v>
      </c>
      <c r="F479" s="98" t="s">
        <v>197</v>
      </c>
    </row>
    <row r="480" spans="1:6" x14ac:dyDescent="0.25">
      <c r="A480" s="95">
        <v>4.8986301369863012</v>
      </c>
      <c r="B480" s="95" t="s">
        <v>1614</v>
      </c>
      <c r="C480" s="99" t="s">
        <v>79</v>
      </c>
      <c r="D480" s="96">
        <v>48022</v>
      </c>
      <c r="E480" s="97">
        <v>3.7499999999999999E-2</v>
      </c>
      <c r="F480" s="98" t="s">
        <v>197</v>
      </c>
    </row>
    <row r="481" spans="1:6" x14ac:dyDescent="0.25">
      <c r="A481" s="95">
        <v>4.9178082191780819</v>
      </c>
      <c r="B481" s="95" t="s">
        <v>594</v>
      </c>
      <c r="C481" s="99" t="s">
        <v>98</v>
      </c>
      <c r="D481" s="96">
        <v>48029</v>
      </c>
      <c r="E481" s="97">
        <v>2.4109999999999999E-2</v>
      </c>
      <c r="F481" s="98" t="s">
        <v>197</v>
      </c>
    </row>
    <row r="482" spans="1:6" x14ac:dyDescent="0.25">
      <c r="A482" s="95">
        <v>4.9178082191780819</v>
      </c>
      <c r="B482" s="95" t="s">
        <v>593</v>
      </c>
      <c r="C482" s="99" t="s">
        <v>90</v>
      </c>
      <c r="D482" s="96">
        <v>48029</v>
      </c>
      <c r="E482" s="97">
        <v>4.9070000000000003E-2</v>
      </c>
      <c r="F482" s="98" t="s">
        <v>197</v>
      </c>
    </row>
    <row r="483" spans="1:6" x14ac:dyDescent="0.25">
      <c r="A483" s="95">
        <v>4.9424657534246572</v>
      </c>
      <c r="B483" s="95" t="s">
        <v>1651</v>
      </c>
      <c r="C483" s="99" t="s">
        <v>134</v>
      </c>
      <c r="D483" s="96">
        <v>48038</v>
      </c>
      <c r="E483" s="97">
        <v>3.7970000000000004E-2</v>
      </c>
      <c r="F483" s="98" t="s">
        <v>197</v>
      </c>
    </row>
    <row r="484" spans="1:6" x14ac:dyDescent="0.25">
      <c r="A484" s="95">
        <v>4.956164383561644</v>
      </c>
      <c r="B484" s="95" t="s">
        <v>1652</v>
      </c>
      <c r="C484" s="99" t="s">
        <v>60</v>
      </c>
      <c r="D484" s="96">
        <v>48043</v>
      </c>
      <c r="E484" s="97">
        <v>3.8599999999999995E-2</v>
      </c>
      <c r="F484" s="98" t="s">
        <v>197</v>
      </c>
    </row>
    <row r="485" spans="1:6" x14ac:dyDescent="0.25">
      <c r="A485" s="95">
        <v>4.9589041095890414</v>
      </c>
      <c r="B485" s="95" t="s">
        <v>1653</v>
      </c>
      <c r="C485" s="99" t="s">
        <v>1410</v>
      </c>
      <c r="D485" s="96">
        <v>48044</v>
      </c>
      <c r="E485" s="97">
        <v>4.0330000000000005E-2</v>
      </c>
      <c r="F485" s="98" t="s">
        <v>197</v>
      </c>
    </row>
    <row r="486" spans="1:6" x14ac:dyDescent="0.25">
      <c r="A486" s="95">
        <v>4.9589041095890414</v>
      </c>
      <c r="B486" s="95" t="s">
        <v>1654</v>
      </c>
      <c r="C486" s="99" t="s">
        <v>1655</v>
      </c>
      <c r="D486" s="96">
        <v>48044</v>
      </c>
      <c r="E486" s="97">
        <v>4.0030000000000003E-2</v>
      </c>
      <c r="F486" s="98" t="s">
        <v>197</v>
      </c>
    </row>
    <row r="487" spans="1:6" x14ac:dyDescent="0.25">
      <c r="A487" s="95">
        <v>4.9616438356164387</v>
      </c>
      <c r="B487" s="95" t="s">
        <v>1473</v>
      </c>
      <c r="C487" s="99" t="s">
        <v>59</v>
      </c>
      <c r="D487" s="96">
        <v>48045</v>
      </c>
      <c r="E487" s="97">
        <v>3.7139999999999999E-2</v>
      </c>
      <c r="F487" s="98" t="s">
        <v>197</v>
      </c>
    </row>
    <row r="488" spans="1:6" x14ac:dyDescent="0.25">
      <c r="A488" s="95">
        <v>4.9671232876712326</v>
      </c>
      <c r="B488" s="95" t="s">
        <v>595</v>
      </c>
      <c r="C488" s="99" t="s">
        <v>70</v>
      </c>
      <c r="D488" s="96">
        <v>48047</v>
      </c>
      <c r="E488" s="97">
        <v>2.4199999999999999E-2</v>
      </c>
      <c r="F488" s="98" t="s">
        <v>197</v>
      </c>
    </row>
    <row r="489" spans="1:6" x14ac:dyDescent="0.25">
      <c r="A489" s="95">
        <v>5.043835616438356</v>
      </c>
      <c r="B489" s="95" t="s">
        <v>1656</v>
      </c>
      <c r="C489" s="99" t="s">
        <v>1657</v>
      </c>
      <c r="D489" s="96">
        <v>48075</v>
      </c>
      <c r="E489" s="97">
        <v>3.85E-2</v>
      </c>
      <c r="F489" s="98" t="s">
        <v>197</v>
      </c>
    </row>
    <row r="490" spans="1:6" x14ac:dyDescent="0.25">
      <c r="A490" s="95">
        <v>5.1287671232876715</v>
      </c>
      <c r="B490" s="95" t="s">
        <v>596</v>
      </c>
      <c r="C490" s="99" t="s">
        <v>78</v>
      </c>
      <c r="D490" s="96">
        <v>48106</v>
      </c>
      <c r="E490" s="97">
        <v>2.35E-2</v>
      </c>
      <c r="F490" s="98" t="s">
        <v>197</v>
      </c>
    </row>
    <row r="491" spans="1:6" x14ac:dyDescent="0.25">
      <c r="A491" s="95">
        <v>5.2246575342465755</v>
      </c>
      <c r="B491" s="95" t="s">
        <v>1361</v>
      </c>
      <c r="C491" s="99" t="s">
        <v>80</v>
      </c>
      <c r="D491" s="96">
        <v>48141</v>
      </c>
      <c r="E491" s="97">
        <v>2.4700000000000003E-2</v>
      </c>
      <c r="F491" s="98" t="s">
        <v>197</v>
      </c>
    </row>
    <row r="492" spans="1:6" x14ac:dyDescent="0.25">
      <c r="A492" s="95">
        <v>5.3041095890410963</v>
      </c>
      <c r="B492" s="95" t="s">
        <v>597</v>
      </c>
      <c r="C492" s="99" t="s">
        <v>85</v>
      </c>
      <c r="D492" s="96">
        <v>48170</v>
      </c>
      <c r="E492" s="97">
        <v>3.15E-2</v>
      </c>
      <c r="F492" s="98" t="s">
        <v>197</v>
      </c>
    </row>
    <row r="493" spans="1:6" x14ac:dyDescent="0.25">
      <c r="A493" s="95">
        <v>5.3205479452054796</v>
      </c>
      <c r="B493" s="95" t="s">
        <v>598</v>
      </c>
      <c r="C493" s="99" t="s">
        <v>93</v>
      </c>
      <c r="D493" s="96">
        <v>48176</v>
      </c>
      <c r="E493" s="97">
        <v>6.7400000000000002E-2</v>
      </c>
      <c r="F493" s="98" t="s">
        <v>197</v>
      </c>
    </row>
    <row r="494" spans="1:6" x14ac:dyDescent="0.25">
      <c r="A494" s="95">
        <v>5.4465753424657537</v>
      </c>
      <c r="B494" s="95" t="s">
        <v>599</v>
      </c>
      <c r="C494" s="99" t="s">
        <v>61</v>
      </c>
      <c r="D494" s="96">
        <v>48222</v>
      </c>
      <c r="E494" s="97">
        <v>4.1329999999999999E-2</v>
      </c>
      <c r="F494" s="98" t="s">
        <v>197</v>
      </c>
    </row>
    <row r="495" spans="1:6" x14ac:dyDescent="0.25">
      <c r="A495" s="95">
        <v>5.5315068493150683</v>
      </c>
      <c r="B495" s="95" t="s">
        <v>600</v>
      </c>
      <c r="C495" s="99" t="s">
        <v>212</v>
      </c>
      <c r="D495" s="96">
        <v>48253</v>
      </c>
      <c r="E495" s="97">
        <v>3.04E-2</v>
      </c>
      <c r="F495" s="98" t="s">
        <v>197</v>
      </c>
    </row>
    <row r="496" spans="1:6" x14ac:dyDescent="0.25">
      <c r="A496" s="95">
        <v>5.5479452054794525</v>
      </c>
      <c r="B496" s="95" t="s">
        <v>1401</v>
      </c>
      <c r="C496" s="99" t="s">
        <v>200</v>
      </c>
      <c r="D496" s="96">
        <v>48259</v>
      </c>
      <c r="E496" s="97">
        <v>3.6000000000000004E-2</v>
      </c>
      <c r="F496" s="98" t="s">
        <v>197</v>
      </c>
    </row>
    <row r="497" spans="1:6" x14ac:dyDescent="0.25">
      <c r="A497" s="95">
        <v>5.8410958904109593</v>
      </c>
      <c r="B497" s="95" t="s">
        <v>601</v>
      </c>
      <c r="C497" s="99" t="s">
        <v>64</v>
      </c>
      <c r="D497" s="96">
        <v>48366</v>
      </c>
      <c r="E497" s="97">
        <v>6.93E-2</v>
      </c>
      <c r="F497" s="98" t="s">
        <v>197</v>
      </c>
    </row>
    <row r="498" spans="1:6" x14ac:dyDescent="0.25">
      <c r="A498" s="95">
        <v>5.8493150684931505</v>
      </c>
      <c r="B498" s="95" t="s">
        <v>602</v>
      </c>
      <c r="C498" s="99" t="s">
        <v>210</v>
      </c>
      <c r="D498" s="96">
        <v>48369</v>
      </c>
      <c r="E498" s="97">
        <v>4.3860000000000003E-2</v>
      </c>
      <c r="F498" s="98" t="s">
        <v>197</v>
      </c>
    </row>
    <row r="499" spans="1:6" x14ac:dyDescent="0.25">
      <c r="A499" s="95">
        <v>5.9726027397260273</v>
      </c>
      <c r="B499" s="95" t="s">
        <v>603</v>
      </c>
      <c r="C499" s="99" t="s">
        <v>72</v>
      </c>
      <c r="D499" s="96">
        <v>48414</v>
      </c>
      <c r="E499" s="97">
        <v>4.922E-2</v>
      </c>
      <c r="F499" s="98" t="s">
        <v>197</v>
      </c>
    </row>
    <row r="500" spans="1:6" x14ac:dyDescent="0.25">
      <c r="A500" s="95">
        <v>6.0520547945205481</v>
      </c>
      <c r="B500" s="95" t="s">
        <v>604</v>
      </c>
      <c r="C500" s="99" t="s">
        <v>78</v>
      </c>
      <c r="D500" s="96">
        <v>48443</v>
      </c>
      <c r="E500" s="97">
        <v>4.1500000000000002E-2</v>
      </c>
      <c r="F500" s="98" t="s">
        <v>197</v>
      </c>
    </row>
    <row r="501" spans="1:6" x14ac:dyDescent="0.25">
      <c r="A501" s="95">
        <v>6.0739726027397261</v>
      </c>
      <c r="B501" s="95" t="s">
        <v>1336</v>
      </c>
      <c r="C501" s="99" t="s">
        <v>59</v>
      </c>
      <c r="D501" s="96">
        <v>48451</v>
      </c>
      <c r="E501" s="97">
        <v>4.1230000000000003E-2</v>
      </c>
      <c r="F501" s="98" t="s">
        <v>197</v>
      </c>
    </row>
    <row r="502" spans="1:6" x14ac:dyDescent="0.25">
      <c r="A502" s="95">
        <v>6.0739726027397261</v>
      </c>
      <c r="B502" s="95" t="s">
        <v>1337</v>
      </c>
      <c r="C502" s="99" t="s">
        <v>64</v>
      </c>
      <c r="D502" s="96">
        <v>48451</v>
      </c>
      <c r="E502" s="97">
        <v>3.9399999999999998E-2</v>
      </c>
      <c r="F502" s="98" t="s">
        <v>197</v>
      </c>
    </row>
    <row r="503" spans="1:6" x14ac:dyDescent="0.25">
      <c r="A503" s="95">
        <v>6.1260273972602741</v>
      </c>
      <c r="B503" s="95" t="s">
        <v>1362</v>
      </c>
      <c r="C503" s="99" t="s">
        <v>85</v>
      </c>
      <c r="D503" s="96">
        <v>48470</v>
      </c>
      <c r="E503" s="97">
        <v>4.1399999999999999E-2</v>
      </c>
      <c r="F503" s="98" t="s">
        <v>197</v>
      </c>
    </row>
    <row r="504" spans="1:6" x14ac:dyDescent="0.25">
      <c r="A504" s="95">
        <v>6.1561643835616442</v>
      </c>
      <c r="B504" s="95" t="s">
        <v>1363</v>
      </c>
      <c r="C504" s="99" t="s">
        <v>80</v>
      </c>
      <c r="D504" s="96">
        <v>48481</v>
      </c>
      <c r="E504" s="97">
        <v>3.6499999999999998E-2</v>
      </c>
      <c r="F504" s="98" t="s">
        <v>197</v>
      </c>
    </row>
    <row r="505" spans="1:6" x14ac:dyDescent="0.25">
      <c r="A505" s="95">
        <v>6.1643835616438354</v>
      </c>
      <c r="B505" s="95" t="s">
        <v>605</v>
      </c>
      <c r="C505" s="99" t="s">
        <v>212</v>
      </c>
      <c r="D505" s="96">
        <v>48484</v>
      </c>
      <c r="E505" s="97">
        <v>4.6699999999999998E-2</v>
      </c>
      <c r="F505" s="98" t="s">
        <v>197</v>
      </c>
    </row>
    <row r="506" spans="1:6" x14ac:dyDescent="0.25">
      <c r="A506" s="95">
        <v>6.2136986301369861</v>
      </c>
      <c r="B506" s="95" t="s">
        <v>606</v>
      </c>
      <c r="C506" s="99" t="s">
        <v>92</v>
      </c>
      <c r="D506" s="96">
        <v>48502</v>
      </c>
      <c r="E506" s="97">
        <v>6.9800000000000001E-2</v>
      </c>
      <c r="F506" s="98" t="s">
        <v>197</v>
      </c>
    </row>
    <row r="507" spans="1:6" x14ac:dyDescent="0.25">
      <c r="A507" s="95">
        <v>6.2986301369863016</v>
      </c>
      <c r="B507" s="95" t="s">
        <v>607</v>
      </c>
      <c r="C507" s="99" t="s">
        <v>78</v>
      </c>
      <c r="D507" s="96">
        <v>48533</v>
      </c>
      <c r="E507" s="97">
        <v>6.9000000000000006E-2</v>
      </c>
      <c r="F507" s="98" t="s">
        <v>197</v>
      </c>
    </row>
    <row r="508" spans="1:6" x14ac:dyDescent="0.25">
      <c r="A508" s="95">
        <v>6.3342465753424655</v>
      </c>
      <c r="B508" s="95" t="s">
        <v>608</v>
      </c>
      <c r="C508" s="99" t="s">
        <v>77</v>
      </c>
      <c r="D508" s="96">
        <v>48546</v>
      </c>
      <c r="E508" s="97">
        <v>4.6920000000000003E-2</v>
      </c>
      <c r="F508" s="98" t="s">
        <v>197</v>
      </c>
    </row>
    <row r="509" spans="1:6" x14ac:dyDescent="0.25">
      <c r="A509" s="95">
        <v>6.3780821917808215</v>
      </c>
      <c r="B509" s="95" t="s">
        <v>609</v>
      </c>
      <c r="C509" s="99" t="s">
        <v>100</v>
      </c>
      <c r="D509" s="96">
        <v>48562</v>
      </c>
      <c r="E509" s="97">
        <v>5.4309999999999997E-2</v>
      </c>
      <c r="F509" s="98" t="s">
        <v>197</v>
      </c>
    </row>
    <row r="510" spans="1:6" x14ac:dyDescent="0.25">
      <c r="A510" s="95">
        <v>6.4246575342465757</v>
      </c>
      <c r="B510" s="95" t="s">
        <v>610</v>
      </c>
      <c r="C510" s="99" t="s">
        <v>86</v>
      </c>
      <c r="D510" s="96">
        <v>48579</v>
      </c>
      <c r="E510" s="97">
        <v>7.0000000000000007E-2</v>
      </c>
      <c r="F510" s="98" t="s">
        <v>197</v>
      </c>
    </row>
    <row r="511" spans="1:6" x14ac:dyDescent="0.25">
      <c r="A511" s="95">
        <v>6.4986301369863018</v>
      </c>
      <c r="B511" s="95" t="s">
        <v>611</v>
      </c>
      <c r="C511" s="99" t="s">
        <v>64</v>
      </c>
      <c r="D511" s="96">
        <v>48606</v>
      </c>
      <c r="E511" s="97">
        <v>4.1599999999999998E-2</v>
      </c>
      <c r="F511" s="98" t="s">
        <v>197</v>
      </c>
    </row>
    <row r="512" spans="1:6" x14ac:dyDescent="0.25">
      <c r="A512" s="95">
        <v>6.5506849315068489</v>
      </c>
      <c r="B512" s="95" t="s">
        <v>612</v>
      </c>
      <c r="C512" s="99" t="s">
        <v>200</v>
      </c>
      <c r="D512" s="96">
        <v>48625</v>
      </c>
      <c r="E512" s="97">
        <v>4.2000000000000003E-2</v>
      </c>
      <c r="F512" s="98" t="s">
        <v>197</v>
      </c>
    </row>
    <row r="513" spans="1:6" x14ac:dyDescent="0.25">
      <c r="A513" s="95">
        <v>6.5863013698630137</v>
      </c>
      <c r="B513" s="95" t="s">
        <v>1496</v>
      </c>
      <c r="C513" s="99" t="s">
        <v>66</v>
      </c>
      <c r="D513" s="96">
        <v>48638</v>
      </c>
      <c r="E513" s="97">
        <v>3.7839999999999999E-2</v>
      </c>
      <c r="F513" s="98" t="s">
        <v>197</v>
      </c>
    </row>
    <row r="514" spans="1:6" x14ac:dyDescent="0.25">
      <c r="A514" s="95">
        <v>6.5890410958904111</v>
      </c>
      <c r="B514" s="95" t="s">
        <v>1446</v>
      </c>
      <c r="C514" s="99" t="s">
        <v>100</v>
      </c>
      <c r="D514" s="96">
        <v>48639</v>
      </c>
      <c r="E514" s="97">
        <v>4.3880000000000002E-2</v>
      </c>
      <c r="F514" s="98" t="s">
        <v>197</v>
      </c>
    </row>
    <row r="515" spans="1:6" x14ac:dyDescent="0.25">
      <c r="A515" s="95">
        <v>6.6054794520547944</v>
      </c>
      <c r="B515" s="95" t="s">
        <v>613</v>
      </c>
      <c r="C515" s="99" t="s">
        <v>86</v>
      </c>
      <c r="D515" s="96">
        <v>48645</v>
      </c>
      <c r="E515" s="97">
        <v>7.1099999999999997E-2</v>
      </c>
      <c r="F515" s="98" t="s">
        <v>197</v>
      </c>
    </row>
    <row r="516" spans="1:6" x14ac:dyDescent="0.25">
      <c r="A516" s="95">
        <v>6.6109589041095891</v>
      </c>
      <c r="B516" s="95" t="s">
        <v>614</v>
      </c>
      <c r="C516" s="99" t="s">
        <v>101</v>
      </c>
      <c r="D516" s="96">
        <v>48647</v>
      </c>
      <c r="E516" s="97">
        <v>4.7880000000000006E-2</v>
      </c>
      <c r="F516" s="98" t="s">
        <v>197</v>
      </c>
    </row>
    <row r="517" spans="1:6" x14ac:dyDescent="0.25">
      <c r="A517" s="95">
        <v>6.6164383561643838</v>
      </c>
      <c r="B517" s="95" t="s">
        <v>615</v>
      </c>
      <c r="C517" s="99" t="s">
        <v>102</v>
      </c>
      <c r="D517" s="96">
        <v>48649</v>
      </c>
      <c r="E517" s="97">
        <v>6.9000000000000006E-2</v>
      </c>
      <c r="F517" s="98" t="s">
        <v>197</v>
      </c>
    </row>
    <row r="518" spans="1:6" x14ac:dyDescent="0.25">
      <c r="A518" s="95">
        <v>6.6438356164383565</v>
      </c>
      <c r="B518" s="95" t="s">
        <v>616</v>
      </c>
      <c r="C518" s="99" t="s">
        <v>93</v>
      </c>
      <c r="D518" s="96">
        <v>48659</v>
      </c>
      <c r="E518" s="97">
        <v>6.6699999999999995E-2</v>
      </c>
      <c r="F518" s="98" t="s">
        <v>197</v>
      </c>
    </row>
    <row r="519" spans="1:6" x14ac:dyDescent="0.25">
      <c r="A519" s="95">
        <v>6.7561643835616438</v>
      </c>
      <c r="B519" s="95" t="s">
        <v>1548</v>
      </c>
      <c r="C519" s="99" t="s">
        <v>75</v>
      </c>
      <c r="D519" s="96">
        <v>48700</v>
      </c>
      <c r="E519" s="97">
        <v>4.0849999999999997E-2</v>
      </c>
      <c r="F519" s="98" t="s">
        <v>197</v>
      </c>
    </row>
    <row r="520" spans="1:6" x14ac:dyDescent="0.25">
      <c r="A520" s="95">
        <v>6.7808219178082192</v>
      </c>
      <c r="B520" s="95" t="s">
        <v>617</v>
      </c>
      <c r="C520" s="99" t="s">
        <v>96</v>
      </c>
      <c r="D520" s="96">
        <v>48709</v>
      </c>
      <c r="E520" s="97">
        <v>4.4000000000000004E-2</v>
      </c>
      <c r="F520" s="98" t="s">
        <v>197</v>
      </c>
    </row>
    <row r="521" spans="1:6" x14ac:dyDescent="0.25">
      <c r="A521" s="95">
        <v>6.8410958904109593</v>
      </c>
      <c r="B521" s="95" t="s">
        <v>619</v>
      </c>
      <c r="C521" s="99" t="s">
        <v>88</v>
      </c>
      <c r="D521" s="96">
        <v>48731</v>
      </c>
      <c r="E521" s="97">
        <v>3.4300000000000004E-2</v>
      </c>
      <c r="F521" s="98" t="s">
        <v>197</v>
      </c>
    </row>
    <row r="522" spans="1:6" x14ac:dyDescent="0.25">
      <c r="A522" s="95">
        <v>6.8410958904109593</v>
      </c>
      <c r="B522" s="95" t="s">
        <v>618</v>
      </c>
      <c r="C522" s="99" t="s">
        <v>73</v>
      </c>
      <c r="D522" s="96">
        <v>48731</v>
      </c>
      <c r="E522" s="97">
        <v>4.1500000000000002E-2</v>
      </c>
      <c r="F522" s="98" t="s">
        <v>197</v>
      </c>
    </row>
    <row r="523" spans="1:6" x14ac:dyDescent="0.25">
      <c r="A523" s="95">
        <v>6.8657534246575347</v>
      </c>
      <c r="B523" s="95" t="s">
        <v>1615</v>
      </c>
      <c r="C523" s="99" t="s">
        <v>1612</v>
      </c>
      <c r="D523" s="96">
        <v>48740</v>
      </c>
      <c r="E523" s="97">
        <v>4.0340000000000001E-2</v>
      </c>
      <c r="F523" s="98" t="s">
        <v>197</v>
      </c>
    </row>
    <row r="524" spans="1:6" x14ac:dyDescent="0.25">
      <c r="A524" s="95">
        <v>6.8767123287671232</v>
      </c>
      <c r="B524" s="95" t="s">
        <v>620</v>
      </c>
      <c r="C524" s="99" t="s">
        <v>80</v>
      </c>
      <c r="D524" s="96">
        <v>48744</v>
      </c>
      <c r="E524" s="97">
        <v>4.6100000000000002E-2</v>
      </c>
      <c r="F524" s="98" t="s">
        <v>197</v>
      </c>
    </row>
    <row r="525" spans="1:6" x14ac:dyDescent="0.25">
      <c r="A525" s="95">
        <v>6.8794520547945206</v>
      </c>
      <c r="B525" s="95" t="s">
        <v>1616</v>
      </c>
      <c r="C525" s="99" t="s">
        <v>134</v>
      </c>
      <c r="D525" s="96">
        <v>48745</v>
      </c>
      <c r="E525" s="97">
        <v>4.1660000000000003E-2</v>
      </c>
      <c r="F525" s="98" t="s">
        <v>197</v>
      </c>
    </row>
    <row r="526" spans="1:6" x14ac:dyDescent="0.25">
      <c r="A526" s="95">
        <v>6.8986301369863012</v>
      </c>
      <c r="B526" s="95" t="s">
        <v>1617</v>
      </c>
      <c r="C526" s="99" t="s">
        <v>85</v>
      </c>
      <c r="D526" s="96">
        <v>48752</v>
      </c>
      <c r="E526" s="97">
        <v>4.2099999999999999E-2</v>
      </c>
      <c r="F526" s="98" t="s">
        <v>197</v>
      </c>
    </row>
    <row r="527" spans="1:6" x14ac:dyDescent="0.25">
      <c r="A527" s="95">
        <v>6.9616438356164387</v>
      </c>
      <c r="B527" s="95" t="s">
        <v>1618</v>
      </c>
      <c r="C527" s="99" t="s">
        <v>1619</v>
      </c>
      <c r="D527" s="96">
        <v>48775</v>
      </c>
      <c r="E527" s="97">
        <v>3.9440000000000003E-2</v>
      </c>
      <c r="F527" s="98" t="s">
        <v>197</v>
      </c>
    </row>
    <row r="528" spans="1:6" x14ac:dyDescent="0.25">
      <c r="A528" s="95">
        <v>7.0465753424657533</v>
      </c>
      <c r="B528" s="95" t="s">
        <v>1658</v>
      </c>
      <c r="C528" s="99" t="s">
        <v>1657</v>
      </c>
      <c r="D528" s="96">
        <v>48806</v>
      </c>
      <c r="E528" s="97">
        <v>4.1500000000000002E-2</v>
      </c>
      <c r="F528" s="98" t="s">
        <v>197</v>
      </c>
    </row>
    <row r="529" spans="1:6" x14ac:dyDescent="0.25">
      <c r="A529" s="95">
        <v>7.1013698630136988</v>
      </c>
      <c r="B529" s="95" t="s">
        <v>1659</v>
      </c>
      <c r="C529" s="99" t="s">
        <v>177</v>
      </c>
      <c r="D529" s="96">
        <v>48826</v>
      </c>
      <c r="E529" s="97">
        <v>4.2000000000000003E-2</v>
      </c>
      <c r="F529" s="98" t="s">
        <v>197</v>
      </c>
    </row>
    <row r="530" spans="1:6" x14ac:dyDescent="0.25">
      <c r="A530" s="95">
        <v>7.1890410958904107</v>
      </c>
      <c r="B530" s="95" t="s">
        <v>621</v>
      </c>
      <c r="C530" s="99" t="s">
        <v>78</v>
      </c>
      <c r="D530" s="96">
        <v>48858</v>
      </c>
      <c r="E530" s="97">
        <v>5.7000000000000002E-2</v>
      </c>
      <c r="F530" s="98" t="s">
        <v>197</v>
      </c>
    </row>
    <row r="531" spans="1:6" x14ac:dyDescent="0.25">
      <c r="A531" s="95">
        <v>7.2027397260273975</v>
      </c>
      <c r="B531" s="95" t="s">
        <v>622</v>
      </c>
      <c r="C531" s="99" t="s">
        <v>103</v>
      </c>
      <c r="D531" s="96">
        <v>48863</v>
      </c>
      <c r="E531" s="97">
        <v>6.5500000000000003E-2</v>
      </c>
      <c r="F531" s="98" t="s">
        <v>197</v>
      </c>
    </row>
    <row r="532" spans="1:6" x14ac:dyDescent="0.25">
      <c r="A532" s="95">
        <v>7.2575342465753421</v>
      </c>
      <c r="B532" s="95" t="s">
        <v>623</v>
      </c>
      <c r="C532" s="99" t="s">
        <v>84</v>
      </c>
      <c r="D532" s="96">
        <v>48883</v>
      </c>
      <c r="E532" s="97">
        <v>4.854E-2</v>
      </c>
      <c r="F532" s="98" t="s">
        <v>197</v>
      </c>
    </row>
    <row r="533" spans="1:6" x14ac:dyDescent="0.25">
      <c r="A533" s="95">
        <v>7.2575342465753421</v>
      </c>
      <c r="B533" s="95" t="s">
        <v>624</v>
      </c>
      <c r="C533" s="99" t="s">
        <v>87</v>
      </c>
      <c r="D533" s="96">
        <v>48883</v>
      </c>
      <c r="E533" s="97">
        <v>6.3E-2</v>
      </c>
      <c r="F533" s="98" t="s">
        <v>197</v>
      </c>
    </row>
    <row r="534" spans="1:6" x14ac:dyDescent="0.25">
      <c r="A534" s="95">
        <v>7.3150684931506849</v>
      </c>
      <c r="B534" s="95" t="s">
        <v>1423</v>
      </c>
      <c r="C534" s="99" t="s">
        <v>64</v>
      </c>
      <c r="D534" s="96">
        <v>48904</v>
      </c>
      <c r="E534" s="97">
        <v>3.9E-2</v>
      </c>
      <c r="F534" s="98" t="s">
        <v>197</v>
      </c>
    </row>
    <row r="535" spans="1:6" x14ac:dyDescent="0.25">
      <c r="A535" s="95">
        <v>7.3835616438356162</v>
      </c>
      <c r="B535" s="95" t="s">
        <v>625</v>
      </c>
      <c r="C535" s="99" t="s">
        <v>78</v>
      </c>
      <c r="D535" s="96">
        <v>48929</v>
      </c>
      <c r="E535" s="97">
        <v>6.1600000000000002E-2</v>
      </c>
      <c r="F535" s="98" t="s">
        <v>197</v>
      </c>
    </row>
    <row r="536" spans="1:6" x14ac:dyDescent="0.25">
      <c r="A536" s="95">
        <v>7.5095890410958903</v>
      </c>
      <c r="B536" s="95" t="s">
        <v>626</v>
      </c>
      <c r="C536" s="99" t="s">
        <v>64</v>
      </c>
      <c r="D536" s="96">
        <v>48975</v>
      </c>
      <c r="E536" s="97">
        <v>6.3500000000000001E-2</v>
      </c>
      <c r="F536" s="98" t="s">
        <v>197</v>
      </c>
    </row>
    <row r="537" spans="1:6" x14ac:dyDescent="0.25">
      <c r="A537" s="95">
        <v>7.515068493150685</v>
      </c>
      <c r="B537" s="95" t="s">
        <v>627</v>
      </c>
      <c r="C537" s="99" t="s">
        <v>92</v>
      </c>
      <c r="D537" s="96">
        <v>48977</v>
      </c>
      <c r="E537" s="97">
        <v>6.4699999999999994E-2</v>
      </c>
      <c r="F537" s="98" t="s">
        <v>197</v>
      </c>
    </row>
    <row r="538" spans="1:6" x14ac:dyDescent="0.25">
      <c r="A538" s="95">
        <v>7.5890410958904111</v>
      </c>
      <c r="B538" s="95" t="s">
        <v>628</v>
      </c>
      <c r="C538" s="99" t="s">
        <v>64</v>
      </c>
      <c r="D538" s="96">
        <v>49004</v>
      </c>
      <c r="E538" s="97">
        <v>4.3899999999999995E-2</v>
      </c>
      <c r="F538" s="98" t="s">
        <v>197</v>
      </c>
    </row>
    <row r="539" spans="1:6" x14ac:dyDescent="0.25">
      <c r="A539" s="95">
        <v>7.7561643835616438</v>
      </c>
      <c r="B539" s="95" t="s">
        <v>629</v>
      </c>
      <c r="C539" s="99" t="s">
        <v>70</v>
      </c>
      <c r="D539" s="96">
        <v>49065</v>
      </c>
      <c r="E539" s="97">
        <v>6.5000000000000002E-2</v>
      </c>
      <c r="F539" s="98" t="s">
        <v>197</v>
      </c>
    </row>
    <row r="540" spans="1:6" x14ac:dyDescent="0.25">
      <c r="A540" s="95">
        <v>7.7945205479452051</v>
      </c>
      <c r="B540" s="95" t="s">
        <v>1549</v>
      </c>
      <c r="C540" s="99" t="s">
        <v>200</v>
      </c>
      <c r="D540" s="96">
        <v>49079</v>
      </c>
      <c r="E540" s="97">
        <v>4.2500000000000003E-2</v>
      </c>
      <c r="F540" s="98" t="s">
        <v>197</v>
      </c>
    </row>
    <row r="541" spans="1:6" x14ac:dyDescent="0.25">
      <c r="A541" s="95">
        <v>7.8410958904109593</v>
      </c>
      <c r="B541" s="95" t="s">
        <v>630</v>
      </c>
      <c r="C541" s="99" t="s">
        <v>73</v>
      </c>
      <c r="D541" s="96">
        <v>49096</v>
      </c>
      <c r="E541" s="97">
        <v>4.8499999999999995E-2</v>
      </c>
      <c r="F541" s="98" t="s">
        <v>197</v>
      </c>
    </row>
    <row r="542" spans="1:6" x14ac:dyDescent="0.25">
      <c r="A542" s="95">
        <v>7.8739726027397259</v>
      </c>
      <c r="B542" s="95" t="s">
        <v>631</v>
      </c>
      <c r="C542" s="99" t="s">
        <v>89</v>
      </c>
      <c r="D542" s="96">
        <v>49108</v>
      </c>
      <c r="E542" s="97">
        <v>4.6269999999999999E-2</v>
      </c>
      <c r="F542" s="98" t="s">
        <v>197</v>
      </c>
    </row>
    <row r="543" spans="1:6" x14ac:dyDescent="0.25">
      <c r="A543" s="95">
        <v>7.9150684931506845</v>
      </c>
      <c r="B543" s="95" t="s">
        <v>632</v>
      </c>
      <c r="C543" s="99" t="s">
        <v>72</v>
      </c>
      <c r="D543" s="96">
        <v>49123</v>
      </c>
      <c r="E543" s="97">
        <v>4.8310000000000006E-2</v>
      </c>
      <c r="F543" s="98" t="s">
        <v>197</v>
      </c>
    </row>
    <row r="544" spans="1:6" x14ac:dyDescent="0.25">
      <c r="A544" s="95">
        <v>8.161643835616438</v>
      </c>
      <c r="B544" s="95" t="s">
        <v>633</v>
      </c>
      <c r="C544" s="99" t="s">
        <v>80</v>
      </c>
      <c r="D544" s="96">
        <v>49213</v>
      </c>
      <c r="E544" s="97">
        <v>3.9900000000000005E-2</v>
      </c>
      <c r="F544" s="98" t="s">
        <v>197</v>
      </c>
    </row>
    <row r="545" spans="1:6" x14ac:dyDescent="0.25">
      <c r="A545" s="95">
        <v>8.1726027397260275</v>
      </c>
      <c r="B545" s="95" t="s">
        <v>634</v>
      </c>
      <c r="C545" s="99" t="s">
        <v>90</v>
      </c>
      <c r="D545" s="96">
        <v>49217</v>
      </c>
      <c r="E545" s="97">
        <v>5.1869999999999999E-2</v>
      </c>
      <c r="F545" s="98" t="s">
        <v>197</v>
      </c>
    </row>
    <row r="546" spans="1:6" x14ac:dyDescent="0.25">
      <c r="A546" s="95">
        <v>8.2082191780821923</v>
      </c>
      <c r="B546" s="95" t="s">
        <v>635</v>
      </c>
      <c r="C546" s="99" t="s">
        <v>104</v>
      </c>
      <c r="D546" s="96">
        <v>49230</v>
      </c>
      <c r="E546" s="97">
        <v>6.25E-2</v>
      </c>
      <c r="F546" s="98" t="s">
        <v>197</v>
      </c>
    </row>
    <row r="547" spans="1:6" x14ac:dyDescent="0.25">
      <c r="A547" s="95">
        <v>8.2191780821917817</v>
      </c>
      <c r="B547" s="95" t="s">
        <v>636</v>
      </c>
      <c r="C547" s="99" t="s">
        <v>74</v>
      </c>
      <c r="D547" s="96">
        <v>49234</v>
      </c>
      <c r="E547" s="97">
        <v>4.4640000000000006E-2</v>
      </c>
      <c r="F547" s="98" t="s">
        <v>197</v>
      </c>
    </row>
    <row r="548" spans="1:6" x14ac:dyDescent="0.25">
      <c r="A548" s="95">
        <v>8.2547945205479447</v>
      </c>
      <c r="B548" s="95" t="s">
        <v>637</v>
      </c>
      <c r="C548" s="99" t="s">
        <v>89</v>
      </c>
      <c r="D548" s="96">
        <v>49247</v>
      </c>
      <c r="E548" s="97">
        <v>4.3090000000000003E-2</v>
      </c>
      <c r="F548" s="98" t="s">
        <v>197</v>
      </c>
    </row>
    <row r="549" spans="1:6" x14ac:dyDescent="0.25">
      <c r="A549" s="95">
        <v>8.257534246575343</v>
      </c>
      <c r="B549" s="95" t="s">
        <v>638</v>
      </c>
      <c r="C549" s="99" t="s">
        <v>105</v>
      </c>
      <c r="D549" s="96">
        <v>49248</v>
      </c>
      <c r="E549" s="97">
        <v>6.2199999999999998E-2</v>
      </c>
      <c r="F549" s="98" t="s">
        <v>197</v>
      </c>
    </row>
    <row r="550" spans="1:6" x14ac:dyDescent="0.25">
      <c r="A550" s="95">
        <v>8.257534246575343</v>
      </c>
      <c r="B550" s="95" t="s">
        <v>639</v>
      </c>
      <c r="C550" s="99" t="s">
        <v>61</v>
      </c>
      <c r="D550" s="96">
        <v>49248</v>
      </c>
      <c r="E550" s="97">
        <v>4.4229999999999998E-2</v>
      </c>
      <c r="F550" s="98" t="s">
        <v>197</v>
      </c>
    </row>
    <row r="551" spans="1:6" x14ac:dyDescent="0.25">
      <c r="A551" s="95">
        <v>8.2986301369863007</v>
      </c>
      <c r="B551" s="95" t="s">
        <v>640</v>
      </c>
      <c r="C551" s="99" t="s">
        <v>75</v>
      </c>
      <c r="D551" s="96">
        <v>49263</v>
      </c>
      <c r="E551" s="97">
        <v>4.4420000000000001E-2</v>
      </c>
      <c r="F551" s="98" t="s">
        <v>197</v>
      </c>
    </row>
    <row r="552" spans="1:6" x14ac:dyDescent="0.25">
      <c r="A552" s="95">
        <v>8.3123287671232884</v>
      </c>
      <c r="B552" s="95" t="s">
        <v>641</v>
      </c>
      <c r="C552" s="99" t="s">
        <v>95</v>
      </c>
      <c r="D552" s="96">
        <v>49268</v>
      </c>
      <c r="E552" s="97">
        <v>5.8959999999999999E-2</v>
      </c>
      <c r="F552" s="98" t="s">
        <v>197</v>
      </c>
    </row>
    <row r="553" spans="1:6" x14ac:dyDescent="0.25">
      <c r="A553" s="95">
        <v>8.4356164383561651</v>
      </c>
      <c r="B553" s="95" t="s">
        <v>642</v>
      </c>
      <c r="C553" s="99" t="s">
        <v>64</v>
      </c>
      <c r="D553" s="96">
        <v>49313</v>
      </c>
      <c r="E553" s="97">
        <v>4.2500000000000003E-2</v>
      </c>
      <c r="F553" s="98" t="s">
        <v>197</v>
      </c>
    </row>
    <row r="554" spans="1:6" x14ac:dyDescent="0.25">
      <c r="A554" s="95">
        <v>8.506849315068493</v>
      </c>
      <c r="B554" s="95" t="s">
        <v>643</v>
      </c>
      <c r="C554" s="99" t="s">
        <v>110</v>
      </c>
      <c r="D554" s="96">
        <v>49339</v>
      </c>
      <c r="E554" s="97">
        <v>4.3720000000000002E-2</v>
      </c>
      <c r="F554" s="98" t="s">
        <v>197</v>
      </c>
    </row>
    <row r="555" spans="1:6" x14ac:dyDescent="0.25">
      <c r="A555" s="95">
        <v>8.580821917808219</v>
      </c>
      <c r="B555" s="95" t="s">
        <v>644</v>
      </c>
      <c r="C555" s="99" t="s">
        <v>70</v>
      </c>
      <c r="D555" s="96">
        <v>49366</v>
      </c>
      <c r="E555" s="97">
        <v>5.9000000000000004E-2</v>
      </c>
      <c r="F555" s="98" t="s">
        <v>197</v>
      </c>
    </row>
    <row r="556" spans="1:6" x14ac:dyDescent="0.25">
      <c r="A556" s="95">
        <v>8.6219178082191785</v>
      </c>
      <c r="B556" s="95" t="s">
        <v>645</v>
      </c>
      <c r="C556" s="99" t="s">
        <v>72</v>
      </c>
      <c r="D556" s="96">
        <v>49381</v>
      </c>
      <c r="E556" s="97">
        <v>4.3189999999999999E-2</v>
      </c>
      <c r="F556" s="98" t="s">
        <v>197</v>
      </c>
    </row>
    <row r="557" spans="1:6" x14ac:dyDescent="0.25">
      <c r="A557" s="95">
        <v>8.8410958904109584</v>
      </c>
      <c r="B557" s="95" t="s">
        <v>646</v>
      </c>
      <c r="C557" s="99" t="s">
        <v>73</v>
      </c>
      <c r="D557" s="96">
        <v>49461</v>
      </c>
      <c r="E557" s="97">
        <v>3.6499999999999998E-2</v>
      </c>
      <c r="F557" s="98" t="s">
        <v>197</v>
      </c>
    </row>
    <row r="558" spans="1:6" x14ac:dyDescent="0.25">
      <c r="A558" s="95">
        <v>8.8657534246575338</v>
      </c>
      <c r="B558" s="95" t="s">
        <v>647</v>
      </c>
      <c r="C558" s="99" t="s">
        <v>96</v>
      </c>
      <c r="D558" s="96">
        <v>49470</v>
      </c>
      <c r="E558" s="97">
        <v>4.2000000000000003E-2</v>
      </c>
      <c r="F558" s="98" t="s">
        <v>197</v>
      </c>
    </row>
    <row r="559" spans="1:6" x14ac:dyDescent="0.25">
      <c r="A559" s="95">
        <v>8.8767123287671232</v>
      </c>
      <c r="B559" s="95" t="s">
        <v>648</v>
      </c>
      <c r="C559" s="99" t="s">
        <v>62</v>
      </c>
      <c r="D559" s="96">
        <v>49474</v>
      </c>
      <c r="E559" s="97">
        <v>5.9500000000000004E-2</v>
      </c>
      <c r="F559" s="98" t="s">
        <v>197</v>
      </c>
    </row>
    <row r="560" spans="1:6" x14ac:dyDescent="0.25">
      <c r="A560" s="95">
        <v>8.9041095890410951</v>
      </c>
      <c r="B560" s="95" t="s">
        <v>649</v>
      </c>
      <c r="C560" s="99" t="s">
        <v>113</v>
      </c>
      <c r="D560" s="96">
        <v>49484</v>
      </c>
      <c r="E560" s="97">
        <v>4.4119999999999999E-2</v>
      </c>
      <c r="F560" s="98" t="s">
        <v>197</v>
      </c>
    </row>
    <row r="561" spans="1:6" x14ac:dyDescent="0.25">
      <c r="A561" s="95">
        <v>9.0712328767123296</v>
      </c>
      <c r="B561" s="95" t="s">
        <v>1338</v>
      </c>
      <c r="C561" s="99" t="s">
        <v>64</v>
      </c>
      <c r="D561" s="96">
        <v>49545</v>
      </c>
      <c r="E561" s="97">
        <v>4.2999999999999997E-2</v>
      </c>
      <c r="F561" s="98" t="s">
        <v>197</v>
      </c>
    </row>
    <row r="562" spans="1:6" x14ac:dyDescent="0.25">
      <c r="A562" s="95">
        <v>9.1232876712328768</v>
      </c>
      <c r="B562" s="95" t="s">
        <v>1386</v>
      </c>
      <c r="C562" s="99" t="s">
        <v>1376</v>
      </c>
      <c r="D562" s="96">
        <v>49564</v>
      </c>
      <c r="E562" s="97">
        <v>4.3929999999999997E-2</v>
      </c>
      <c r="F562" s="98" t="s">
        <v>197</v>
      </c>
    </row>
    <row r="563" spans="1:6" x14ac:dyDescent="0.25">
      <c r="A563" s="95">
        <v>9.1232876712328768</v>
      </c>
      <c r="B563" s="95" t="s">
        <v>1364</v>
      </c>
      <c r="C563" s="99" t="s">
        <v>78</v>
      </c>
      <c r="D563" s="96">
        <v>49564</v>
      </c>
      <c r="E563" s="97">
        <v>4.1599999999999998E-2</v>
      </c>
      <c r="F563" s="98" t="s">
        <v>197</v>
      </c>
    </row>
    <row r="564" spans="1:6" x14ac:dyDescent="0.25">
      <c r="A564" s="95">
        <v>9.1369863013698627</v>
      </c>
      <c r="B564" s="95" t="s">
        <v>650</v>
      </c>
      <c r="C564" s="99" t="s">
        <v>103</v>
      </c>
      <c r="D564" s="96">
        <v>49569</v>
      </c>
      <c r="E564" s="97">
        <v>5.1699999999999996E-2</v>
      </c>
      <c r="F564" s="98" t="s">
        <v>197</v>
      </c>
    </row>
    <row r="565" spans="1:6" x14ac:dyDescent="0.25">
      <c r="A565" s="95">
        <v>9.1753424657534239</v>
      </c>
      <c r="B565" s="95" t="s">
        <v>1365</v>
      </c>
      <c r="C565" s="99" t="s">
        <v>1402</v>
      </c>
      <c r="D565" s="96">
        <v>49583</v>
      </c>
      <c r="E565" s="97">
        <v>4.2000000000000003E-2</v>
      </c>
      <c r="F565" s="98" t="s">
        <v>197</v>
      </c>
    </row>
    <row r="566" spans="1:6" x14ac:dyDescent="0.25">
      <c r="A566" s="95">
        <v>9.1808219178082187</v>
      </c>
      <c r="B566" s="95" t="s">
        <v>1403</v>
      </c>
      <c r="C566" s="99" t="s">
        <v>88</v>
      </c>
      <c r="D566" s="96">
        <v>49585</v>
      </c>
      <c r="E566" s="97">
        <v>4.1100000000000005E-2</v>
      </c>
      <c r="F566" s="98" t="s">
        <v>197</v>
      </c>
    </row>
    <row r="567" spans="1:6" x14ac:dyDescent="0.25">
      <c r="A567" s="95">
        <v>9.3013698630136989</v>
      </c>
      <c r="B567" s="95" t="s">
        <v>651</v>
      </c>
      <c r="C567" s="99" t="s">
        <v>98</v>
      </c>
      <c r="D567" s="96">
        <v>49629</v>
      </c>
      <c r="E567" s="97">
        <v>5.6500000000000002E-2</v>
      </c>
      <c r="F567" s="98" t="s">
        <v>197</v>
      </c>
    </row>
    <row r="568" spans="1:6" x14ac:dyDescent="0.25">
      <c r="A568" s="95">
        <v>9.3150684931506849</v>
      </c>
      <c r="B568" s="95" t="s">
        <v>652</v>
      </c>
      <c r="C568" s="99" t="s">
        <v>95</v>
      </c>
      <c r="D568" s="96">
        <v>49634</v>
      </c>
      <c r="E568" s="97">
        <v>5.1830000000000001E-2</v>
      </c>
      <c r="F568" s="98" t="s">
        <v>197</v>
      </c>
    </row>
    <row r="569" spans="1:6" x14ac:dyDescent="0.25">
      <c r="A569" s="95">
        <v>9.3479452054794514</v>
      </c>
      <c r="B569" s="95" t="s">
        <v>653</v>
      </c>
      <c r="C569" s="99" t="s">
        <v>88</v>
      </c>
      <c r="D569" s="96">
        <v>49646</v>
      </c>
      <c r="E569" s="97">
        <v>5.96E-2</v>
      </c>
      <c r="F569" s="98" t="s">
        <v>197</v>
      </c>
    </row>
    <row r="570" spans="1:6" x14ac:dyDescent="0.25">
      <c r="A570" s="95">
        <v>9.3479452054794514</v>
      </c>
      <c r="B570" s="95" t="s">
        <v>1447</v>
      </c>
      <c r="C570" s="99" t="s">
        <v>85</v>
      </c>
      <c r="D570" s="96">
        <v>49646</v>
      </c>
      <c r="E570" s="97">
        <v>4.5599999999999995E-2</v>
      </c>
      <c r="F570" s="98" t="s">
        <v>197</v>
      </c>
    </row>
    <row r="571" spans="1:6" x14ac:dyDescent="0.25">
      <c r="A571" s="95">
        <v>9.5780821917808225</v>
      </c>
      <c r="B571" s="95" t="s">
        <v>654</v>
      </c>
      <c r="C571" s="99" t="s">
        <v>78</v>
      </c>
      <c r="D571" s="96">
        <v>49730</v>
      </c>
      <c r="E571" s="97">
        <v>5.21E-2</v>
      </c>
      <c r="F571" s="98" t="s">
        <v>197</v>
      </c>
    </row>
    <row r="572" spans="1:6" x14ac:dyDescent="0.25">
      <c r="A572" s="95">
        <v>9.6027397260273979</v>
      </c>
      <c r="B572" s="95" t="s">
        <v>1523</v>
      </c>
      <c r="C572" s="99" t="s">
        <v>1521</v>
      </c>
      <c r="D572" s="96">
        <v>49739</v>
      </c>
      <c r="E572" s="97">
        <v>4.3400000000000001E-2</v>
      </c>
      <c r="F572" s="98" t="s">
        <v>197</v>
      </c>
    </row>
    <row r="573" spans="1:6" x14ac:dyDescent="0.25">
      <c r="A573" s="95">
        <v>9.7315068493150694</v>
      </c>
      <c r="B573" s="95" t="s">
        <v>655</v>
      </c>
      <c r="C573" s="99" t="s">
        <v>105</v>
      </c>
      <c r="D573" s="96">
        <v>49786</v>
      </c>
      <c r="E573" s="97">
        <v>5.4000000000000006E-2</v>
      </c>
      <c r="F573" s="98" t="s">
        <v>197</v>
      </c>
    </row>
    <row r="574" spans="1:6" x14ac:dyDescent="0.25">
      <c r="A574" s="95">
        <v>9.7315068493150694</v>
      </c>
      <c r="B574" s="95" t="s">
        <v>1550</v>
      </c>
      <c r="C574" s="99" t="s">
        <v>100</v>
      </c>
      <c r="D574" s="96">
        <v>49786</v>
      </c>
      <c r="E574" s="97">
        <v>4.8029999999999996E-2</v>
      </c>
      <c r="F574" s="98" t="s">
        <v>197</v>
      </c>
    </row>
    <row r="575" spans="1:6" x14ac:dyDescent="0.25">
      <c r="A575" s="95">
        <v>9.7589041095890412</v>
      </c>
      <c r="B575" s="95" t="s">
        <v>1551</v>
      </c>
      <c r="C575" s="99" t="s">
        <v>74</v>
      </c>
      <c r="D575" s="96">
        <v>49796</v>
      </c>
      <c r="E575" s="97">
        <v>4.3710000000000006E-2</v>
      </c>
      <c r="F575" s="98" t="s">
        <v>197</v>
      </c>
    </row>
    <row r="576" spans="1:6" x14ac:dyDescent="0.25">
      <c r="A576" s="95">
        <v>9.8109589041095884</v>
      </c>
      <c r="B576" s="95" t="s">
        <v>656</v>
      </c>
      <c r="C576" s="99" t="s">
        <v>64</v>
      </c>
      <c r="D576" s="96">
        <v>49815</v>
      </c>
      <c r="E576" s="97">
        <v>5.3600000000000002E-2</v>
      </c>
      <c r="F576" s="98" t="s">
        <v>197</v>
      </c>
    </row>
    <row r="577" spans="1:6" x14ac:dyDescent="0.25">
      <c r="A577" s="95">
        <v>9.8465753424657532</v>
      </c>
      <c r="B577" s="95" t="s">
        <v>1583</v>
      </c>
      <c r="C577" s="99" t="s">
        <v>86</v>
      </c>
      <c r="D577" s="96">
        <v>49828</v>
      </c>
      <c r="E577" s="97">
        <v>4.4069999999999998E-2</v>
      </c>
      <c r="F577" s="98" t="s">
        <v>197</v>
      </c>
    </row>
    <row r="578" spans="1:6" x14ac:dyDescent="0.25">
      <c r="A578" s="95">
        <v>9.9506849315068493</v>
      </c>
      <c r="B578" s="95" t="s">
        <v>657</v>
      </c>
      <c r="C578" s="99" t="s">
        <v>87</v>
      </c>
      <c r="D578" s="96">
        <v>49866</v>
      </c>
      <c r="E578" s="97">
        <v>5.7000000000000002E-2</v>
      </c>
      <c r="F578" s="98" t="s">
        <v>197</v>
      </c>
    </row>
    <row r="579" spans="1:6" x14ac:dyDescent="0.25">
      <c r="A579" s="95">
        <v>10.104109589041096</v>
      </c>
      <c r="B579" s="95" t="s">
        <v>1660</v>
      </c>
      <c r="C579" s="99" t="s">
        <v>177</v>
      </c>
      <c r="D579" s="96">
        <v>49922</v>
      </c>
      <c r="E579" s="97">
        <v>4.5499999999999999E-2</v>
      </c>
      <c r="F579" s="98" t="s">
        <v>197</v>
      </c>
    </row>
    <row r="580" spans="1:6" x14ac:dyDescent="0.25">
      <c r="A580" s="95">
        <v>10.123287671232877</v>
      </c>
      <c r="B580" s="95" t="s">
        <v>658</v>
      </c>
      <c r="C580" s="99" t="s">
        <v>78</v>
      </c>
      <c r="D580" s="96">
        <v>49929</v>
      </c>
      <c r="E580" s="97">
        <v>5.4600000000000003E-2</v>
      </c>
      <c r="F580" s="98" t="s">
        <v>197</v>
      </c>
    </row>
    <row r="581" spans="1:6" x14ac:dyDescent="0.25">
      <c r="A581" s="95">
        <v>10.153424657534247</v>
      </c>
      <c r="B581" s="95" t="s">
        <v>659</v>
      </c>
      <c r="C581" s="99" t="s">
        <v>77</v>
      </c>
      <c r="D581" s="96">
        <v>49940</v>
      </c>
      <c r="E581" s="97">
        <v>5.2489999999999995E-2</v>
      </c>
      <c r="F581" s="98" t="s">
        <v>197</v>
      </c>
    </row>
    <row r="582" spans="1:6" x14ac:dyDescent="0.25">
      <c r="A582" s="95">
        <v>10.161643835616438</v>
      </c>
      <c r="B582" s="95" t="s">
        <v>660</v>
      </c>
      <c r="C582" s="99" t="s">
        <v>70</v>
      </c>
      <c r="D582" s="96">
        <v>49943</v>
      </c>
      <c r="E582" s="97">
        <v>5.5500000000000001E-2</v>
      </c>
      <c r="F582" s="98" t="s">
        <v>197</v>
      </c>
    </row>
    <row r="583" spans="1:6" x14ac:dyDescent="0.25">
      <c r="A583" s="95">
        <v>10.175342465753424</v>
      </c>
      <c r="B583" s="95" t="s">
        <v>661</v>
      </c>
      <c r="C583" s="99" t="s">
        <v>90</v>
      </c>
      <c r="D583" s="96">
        <v>49948</v>
      </c>
      <c r="E583" s="97">
        <v>5.3949999999999998E-2</v>
      </c>
      <c r="F583" s="98" t="s">
        <v>197</v>
      </c>
    </row>
    <row r="584" spans="1:6" x14ac:dyDescent="0.25">
      <c r="A584" s="95">
        <v>10.194520547945206</v>
      </c>
      <c r="B584" s="95" t="s">
        <v>1552</v>
      </c>
      <c r="C584" s="99" t="s">
        <v>88</v>
      </c>
      <c r="D584" s="96">
        <v>49955</v>
      </c>
      <c r="E584" s="97">
        <v>4.4800000000000006E-2</v>
      </c>
      <c r="F584" s="98" t="s">
        <v>197</v>
      </c>
    </row>
    <row r="585" spans="1:6" x14ac:dyDescent="0.25">
      <c r="A585" s="95">
        <v>10.194520547945206</v>
      </c>
      <c r="B585" s="95" t="s">
        <v>662</v>
      </c>
      <c r="C585" s="99" t="s">
        <v>106</v>
      </c>
      <c r="D585" s="96">
        <v>49955</v>
      </c>
      <c r="E585" s="97">
        <v>3.1989999999999998E-2</v>
      </c>
      <c r="F585" s="98" t="s">
        <v>197</v>
      </c>
    </row>
    <row r="586" spans="1:6" x14ac:dyDescent="0.25">
      <c r="A586" s="95">
        <v>10.315068493150685</v>
      </c>
      <c r="B586" s="95" t="s">
        <v>663</v>
      </c>
      <c r="C586" s="99" t="s">
        <v>95</v>
      </c>
      <c r="D586" s="96">
        <v>49999</v>
      </c>
      <c r="E586" s="97">
        <v>5.0320000000000004E-2</v>
      </c>
      <c r="F586" s="98" t="s">
        <v>197</v>
      </c>
    </row>
    <row r="587" spans="1:6" x14ac:dyDescent="0.25">
      <c r="A587" s="95">
        <v>10.383561643835616</v>
      </c>
      <c r="B587" s="95" t="s">
        <v>664</v>
      </c>
      <c r="C587" s="99" t="s">
        <v>107</v>
      </c>
      <c r="D587" s="96">
        <v>50024</v>
      </c>
      <c r="E587" s="97">
        <v>5.0590000000000003E-2</v>
      </c>
      <c r="F587" s="98" t="s">
        <v>197</v>
      </c>
    </row>
    <row r="588" spans="1:6" x14ac:dyDescent="0.25">
      <c r="A588" s="95">
        <v>10.624657534246575</v>
      </c>
      <c r="B588" s="95" t="s">
        <v>665</v>
      </c>
      <c r="C588" s="99" t="s">
        <v>64</v>
      </c>
      <c r="D588" s="96">
        <v>50112</v>
      </c>
      <c r="E588" s="97">
        <v>4.8899999999999999E-2</v>
      </c>
      <c r="F588" s="98" t="s">
        <v>197</v>
      </c>
    </row>
    <row r="589" spans="1:6" x14ac:dyDescent="0.25">
      <c r="A589" s="95">
        <v>10.643835616438356</v>
      </c>
      <c r="B589" s="95" t="s">
        <v>666</v>
      </c>
      <c r="C589" s="99" t="s">
        <v>104</v>
      </c>
      <c r="D589" s="96">
        <v>50119</v>
      </c>
      <c r="E589" s="97">
        <v>5.0209999999999998E-2</v>
      </c>
      <c r="F589" s="98" t="s">
        <v>197</v>
      </c>
    </row>
    <row r="590" spans="1:6" x14ac:dyDescent="0.25">
      <c r="A590" s="95">
        <v>10.835616438356164</v>
      </c>
      <c r="B590" s="95" t="s">
        <v>667</v>
      </c>
      <c r="C590" s="99" t="s">
        <v>85</v>
      </c>
      <c r="D590" s="96">
        <v>50189</v>
      </c>
      <c r="E590" s="97">
        <v>5.4000000000000006E-2</v>
      </c>
      <c r="F590" s="98" t="s">
        <v>197</v>
      </c>
    </row>
    <row r="591" spans="1:6" x14ac:dyDescent="0.25">
      <c r="A591" s="95">
        <v>10.843835616438357</v>
      </c>
      <c r="B591" s="95" t="s">
        <v>669</v>
      </c>
      <c r="C591" s="99" t="s">
        <v>92</v>
      </c>
      <c r="D591" s="96">
        <v>50192</v>
      </c>
      <c r="E591" s="97">
        <v>3.2599999999999997E-2</v>
      </c>
      <c r="F591" s="98" t="s">
        <v>197</v>
      </c>
    </row>
    <row r="592" spans="1:6" x14ac:dyDescent="0.25">
      <c r="A592" s="95">
        <v>10.843835616438357</v>
      </c>
      <c r="B592" s="95" t="s">
        <v>668</v>
      </c>
      <c r="C592" s="99" t="s">
        <v>73</v>
      </c>
      <c r="D592" s="96">
        <v>50192</v>
      </c>
      <c r="E592" s="97">
        <v>4.7500000000000001E-2</v>
      </c>
      <c r="F592" s="98" t="s">
        <v>197</v>
      </c>
    </row>
    <row r="593" spans="1:6" x14ac:dyDescent="0.25">
      <c r="A593" s="95">
        <v>11.175342465753424</v>
      </c>
      <c r="B593" s="95" t="s">
        <v>1620</v>
      </c>
      <c r="C593" s="99" t="s">
        <v>90</v>
      </c>
      <c r="D593" s="96">
        <v>50313</v>
      </c>
      <c r="E593" s="97">
        <v>4.4180000000000004E-2</v>
      </c>
      <c r="F593" s="98" t="s">
        <v>197</v>
      </c>
    </row>
    <row r="594" spans="1:6" x14ac:dyDescent="0.25">
      <c r="A594" s="95">
        <v>11.180821917808219</v>
      </c>
      <c r="B594" s="95" t="s">
        <v>670</v>
      </c>
      <c r="C594" s="99" t="s">
        <v>70</v>
      </c>
      <c r="D594" s="96">
        <v>50315</v>
      </c>
      <c r="E594" s="97">
        <v>0.06</v>
      </c>
      <c r="F594" s="98" t="s">
        <v>197</v>
      </c>
    </row>
    <row r="595" spans="1:6" x14ac:dyDescent="0.25">
      <c r="A595" s="95">
        <v>11.219178082191782</v>
      </c>
      <c r="B595" s="95" t="s">
        <v>671</v>
      </c>
      <c r="C595" s="99" t="s">
        <v>103</v>
      </c>
      <c r="D595" s="96">
        <v>50329</v>
      </c>
      <c r="E595" s="97">
        <v>5.67E-2</v>
      </c>
      <c r="F595" s="98" t="s">
        <v>197</v>
      </c>
    </row>
    <row r="596" spans="1:6" x14ac:dyDescent="0.25">
      <c r="A596" s="95">
        <v>11.235616438356164</v>
      </c>
      <c r="B596" s="95" t="s">
        <v>1584</v>
      </c>
      <c r="C596" s="99" t="s">
        <v>1585</v>
      </c>
      <c r="D596" s="96">
        <v>50335</v>
      </c>
      <c r="E596" s="97">
        <v>5.7300000000000004E-2</v>
      </c>
      <c r="F596" s="98" t="s">
        <v>197</v>
      </c>
    </row>
    <row r="597" spans="1:6" x14ac:dyDescent="0.25">
      <c r="A597" s="95">
        <v>11.257534246575343</v>
      </c>
      <c r="B597" s="95" t="s">
        <v>672</v>
      </c>
      <c r="C597" s="99" t="s">
        <v>95</v>
      </c>
      <c r="D597" s="96">
        <v>50343</v>
      </c>
      <c r="E597" s="97">
        <v>5.5559999999999998E-2</v>
      </c>
      <c r="F597" s="98" t="s">
        <v>197</v>
      </c>
    </row>
    <row r="598" spans="1:6" x14ac:dyDescent="0.25">
      <c r="A598" s="95">
        <v>11.457534246575342</v>
      </c>
      <c r="B598" s="95" t="s">
        <v>673</v>
      </c>
      <c r="C598" s="99" t="s">
        <v>104</v>
      </c>
      <c r="D598" s="96">
        <v>50416</v>
      </c>
      <c r="E598" s="97">
        <v>5.5810000000000005E-2</v>
      </c>
      <c r="F598" s="98" t="s">
        <v>197</v>
      </c>
    </row>
    <row r="599" spans="1:6" x14ac:dyDescent="0.25">
      <c r="A599" s="95">
        <v>11.553424657534247</v>
      </c>
      <c r="B599" s="95" t="s">
        <v>674</v>
      </c>
      <c r="C599" s="99" t="s">
        <v>70</v>
      </c>
      <c r="D599" s="96">
        <v>50451</v>
      </c>
      <c r="E599" s="97">
        <v>6.0499999999999998E-2</v>
      </c>
      <c r="F599" s="98" t="s">
        <v>197</v>
      </c>
    </row>
    <row r="600" spans="1:6" x14ac:dyDescent="0.25">
      <c r="A600" s="95">
        <v>11.715068493150685</v>
      </c>
      <c r="B600" s="95" t="s">
        <v>675</v>
      </c>
      <c r="C600" s="99" t="s">
        <v>105</v>
      </c>
      <c r="D600" s="96">
        <v>50510</v>
      </c>
      <c r="E600" s="97">
        <v>5.8499999999999996E-2</v>
      </c>
      <c r="F600" s="98" t="s">
        <v>197</v>
      </c>
    </row>
    <row r="601" spans="1:6" x14ac:dyDescent="0.25">
      <c r="A601" s="95">
        <v>11.715068493150685</v>
      </c>
      <c r="B601" s="95" t="s">
        <v>676</v>
      </c>
      <c r="C601" s="99" t="s">
        <v>98</v>
      </c>
      <c r="D601" s="96">
        <v>50510</v>
      </c>
      <c r="E601" s="97">
        <v>6.6500000000000004E-2</v>
      </c>
      <c r="F601" s="98" t="s">
        <v>197</v>
      </c>
    </row>
    <row r="602" spans="1:6" x14ac:dyDescent="0.25">
      <c r="A602" s="95">
        <v>11.791780821917808</v>
      </c>
      <c r="B602" s="95" t="s">
        <v>677</v>
      </c>
      <c r="C602" s="99" t="s">
        <v>70</v>
      </c>
      <c r="D602" s="96">
        <v>50538</v>
      </c>
      <c r="E602" s="97">
        <v>5.7999999999999996E-2</v>
      </c>
      <c r="F602" s="98" t="s">
        <v>197</v>
      </c>
    </row>
    <row r="603" spans="1:6" x14ac:dyDescent="0.25">
      <c r="A603" s="95">
        <v>11.827397260273973</v>
      </c>
      <c r="B603" s="95" t="s">
        <v>678</v>
      </c>
      <c r="C603" s="99" t="s">
        <v>95</v>
      </c>
      <c r="D603" s="96">
        <v>50551</v>
      </c>
      <c r="E603" s="97">
        <v>5.5800000000000002E-2</v>
      </c>
      <c r="F603" s="98" t="s">
        <v>197</v>
      </c>
    </row>
    <row r="604" spans="1:6" x14ac:dyDescent="0.25">
      <c r="A604" s="95">
        <v>12.098630136986301</v>
      </c>
      <c r="B604" s="95" t="s">
        <v>679</v>
      </c>
      <c r="C604" s="99" t="s">
        <v>78</v>
      </c>
      <c r="D604" s="96">
        <v>50650</v>
      </c>
      <c r="E604" s="97">
        <v>6.0499999999999998E-2</v>
      </c>
      <c r="F604" s="98" t="s">
        <v>197</v>
      </c>
    </row>
    <row r="605" spans="1:6" x14ac:dyDescent="0.25">
      <c r="A605" s="95">
        <v>12.194520547945206</v>
      </c>
      <c r="B605" s="95" t="s">
        <v>680</v>
      </c>
      <c r="C605" s="99" t="s">
        <v>106</v>
      </c>
      <c r="D605" s="96">
        <v>50685</v>
      </c>
      <c r="E605" s="97">
        <v>3.3410000000000002E-2</v>
      </c>
      <c r="F605" s="98" t="s">
        <v>197</v>
      </c>
    </row>
    <row r="606" spans="1:6" x14ac:dyDescent="0.25">
      <c r="A606" s="95">
        <v>12.454794520547946</v>
      </c>
      <c r="B606" s="95" t="s">
        <v>681</v>
      </c>
      <c r="C606" s="99" t="s">
        <v>73</v>
      </c>
      <c r="D606" s="96">
        <v>50780</v>
      </c>
      <c r="E606" s="97">
        <v>4.3499999999999997E-2</v>
      </c>
      <c r="F606" s="98" t="s">
        <v>197</v>
      </c>
    </row>
    <row r="607" spans="1:6" x14ac:dyDescent="0.25">
      <c r="A607" s="95">
        <v>12.550684931506849</v>
      </c>
      <c r="B607" s="95" t="s">
        <v>682</v>
      </c>
      <c r="C607" s="99" t="s">
        <v>105</v>
      </c>
      <c r="D607" s="96">
        <v>50815</v>
      </c>
      <c r="E607" s="97">
        <v>7.0599999999999996E-2</v>
      </c>
      <c r="F607" s="98" t="s">
        <v>197</v>
      </c>
    </row>
    <row r="608" spans="1:6" x14ac:dyDescent="0.25">
      <c r="A608" s="95">
        <v>12.578082191780823</v>
      </c>
      <c r="B608" s="95" t="s">
        <v>683</v>
      </c>
      <c r="C608" s="99" t="s">
        <v>70</v>
      </c>
      <c r="D608" s="96">
        <v>50825</v>
      </c>
      <c r="E608" s="97">
        <v>6.5500000000000003E-2</v>
      </c>
      <c r="F608" s="98" t="s">
        <v>197</v>
      </c>
    </row>
    <row r="609" spans="1:6" x14ac:dyDescent="0.25">
      <c r="A609" s="95">
        <v>12.597260273972603</v>
      </c>
      <c r="B609" s="95" t="s">
        <v>684</v>
      </c>
      <c r="C609" s="99" t="s">
        <v>64</v>
      </c>
      <c r="D609" s="96">
        <v>50832</v>
      </c>
      <c r="E609" s="97">
        <v>6.0299999999999999E-2</v>
      </c>
      <c r="F609" s="98" t="s">
        <v>197</v>
      </c>
    </row>
    <row r="610" spans="1:6" x14ac:dyDescent="0.25">
      <c r="A610" s="95">
        <v>12.608219178082193</v>
      </c>
      <c r="B610" s="95" t="s">
        <v>685</v>
      </c>
      <c r="C610" s="99" t="s">
        <v>95</v>
      </c>
      <c r="D610" s="96">
        <v>50836</v>
      </c>
      <c r="E610" s="97">
        <v>6.5000000000000002E-2</v>
      </c>
      <c r="F610" s="98" t="s">
        <v>197</v>
      </c>
    </row>
    <row r="611" spans="1:6" x14ac:dyDescent="0.25">
      <c r="A611" s="95">
        <v>12.734246575342466</v>
      </c>
      <c r="B611" s="95" t="s">
        <v>686</v>
      </c>
      <c r="C611" s="99" t="s">
        <v>108</v>
      </c>
      <c r="D611" s="96">
        <v>50882</v>
      </c>
      <c r="E611" s="97">
        <v>8.5699999999999998E-2</v>
      </c>
      <c r="F611" s="98" t="s">
        <v>197</v>
      </c>
    </row>
    <row r="612" spans="1:6" x14ac:dyDescent="0.25">
      <c r="A612" s="95">
        <v>12.923287671232877</v>
      </c>
      <c r="B612" s="95" t="s">
        <v>687</v>
      </c>
      <c r="C612" s="99" t="s">
        <v>90</v>
      </c>
      <c r="D612" s="96">
        <v>50951</v>
      </c>
      <c r="E612" s="97">
        <v>5.5380000000000006E-2</v>
      </c>
      <c r="F612" s="98" t="s">
        <v>197</v>
      </c>
    </row>
    <row r="613" spans="1:6" x14ac:dyDescent="0.25">
      <c r="A613" s="95">
        <v>13.221917808219178</v>
      </c>
      <c r="B613" s="95" t="s">
        <v>688</v>
      </c>
      <c r="C613" s="99" t="s">
        <v>92</v>
      </c>
      <c r="D613" s="96">
        <v>51060</v>
      </c>
      <c r="E613" s="97">
        <v>2.75E-2</v>
      </c>
      <c r="F613" s="98" t="s">
        <v>197</v>
      </c>
    </row>
    <row r="614" spans="1:6" x14ac:dyDescent="0.25">
      <c r="A614" s="95">
        <v>13.257534246575343</v>
      </c>
      <c r="B614" s="95" t="s">
        <v>689</v>
      </c>
      <c r="C614" s="99" t="s">
        <v>105</v>
      </c>
      <c r="D614" s="96">
        <v>51073</v>
      </c>
      <c r="E614" s="97">
        <v>5.3699999999999998E-2</v>
      </c>
      <c r="F614" s="98" t="s">
        <v>197</v>
      </c>
    </row>
    <row r="615" spans="1:6" x14ac:dyDescent="0.25">
      <c r="A615" s="95">
        <v>13.304109589041095</v>
      </c>
      <c r="B615" s="95" t="s">
        <v>690</v>
      </c>
      <c r="C615" s="99" t="s">
        <v>93</v>
      </c>
      <c r="D615" s="96">
        <v>51090</v>
      </c>
      <c r="E615" s="97">
        <v>5.9980000000000006E-2</v>
      </c>
      <c r="F615" s="98" t="s">
        <v>197</v>
      </c>
    </row>
    <row r="616" spans="1:6" x14ac:dyDescent="0.25">
      <c r="A616" s="95">
        <v>13.323287671232876</v>
      </c>
      <c r="B616" s="95" t="s">
        <v>691</v>
      </c>
      <c r="C616" s="99" t="s">
        <v>66</v>
      </c>
      <c r="D616" s="96">
        <v>51097</v>
      </c>
      <c r="E616" s="97">
        <v>6.4000000000000001E-2</v>
      </c>
      <c r="F616" s="98" t="s">
        <v>197</v>
      </c>
    </row>
    <row r="617" spans="1:6" x14ac:dyDescent="0.25">
      <c r="A617" s="95">
        <v>13.326027397260274</v>
      </c>
      <c r="B617" s="95" t="s">
        <v>692</v>
      </c>
      <c r="C617" s="99" t="s">
        <v>98</v>
      </c>
      <c r="D617" s="96">
        <v>51098</v>
      </c>
      <c r="E617" s="97">
        <v>5.7500000000000002E-2</v>
      </c>
      <c r="F617" s="98" t="s">
        <v>197</v>
      </c>
    </row>
    <row r="618" spans="1:6" x14ac:dyDescent="0.25">
      <c r="A618" s="95">
        <v>13.663013698630136</v>
      </c>
      <c r="B618" s="95" t="s">
        <v>693</v>
      </c>
      <c r="C618" s="99" t="s">
        <v>77</v>
      </c>
      <c r="D618" s="96">
        <v>51221</v>
      </c>
      <c r="E618" s="97">
        <v>5.3810000000000004E-2</v>
      </c>
      <c r="F618" s="98" t="s">
        <v>197</v>
      </c>
    </row>
    <row r="619" spans="1:6" x14ac:dyDescent="0.25">
      <c r="A619" s="95">
        <v>13.72054794520548</v>
      </c>
      <c r="B619" s="95" t="s">
        <v>694</v>
      </c>
      <c r="C619" s="99" t="s">
        <v>103</v>
      </c>
      <c r="D619" s="96">
        <v>51242</v>
      </c>
      <c r="E619" s="97">
        <v>5.4720000000000005E-2</v>
      </c>
      <c r="F619" s="98" t="s">
        <v>197</v>
      </c>
    </row>
    <row r="620" spans="1:6" x14ac:dyDescent="0.25">
      <c r="A620" s="95">
        <v>13.816438356164383</v>
      </c>
      <c r="B620" s="95" t="s">
        <v>695</v>
      </c>
      <c r="C620" s="99" t="s">
        <v>80</v>
      </c>
      <c r="D620" s="96">
        <v>51277</v>
      </c>
      <c r="E620" s="97">
        <v>5.5399999999999998E-2</v>
      </c>
      <c r="F620" s="98" t="s">
        <v>197</v>
      </c>
    </row>
    <row r="621" spans="1:6" x14ac:dyDescent="0.25">
      <c r="A621" s="95">
        <v>13.863013698630137</v>
      </c>
      <c r="B621" s="95" t="s">
        <v>696</v>
      </c>
      <c r="C621" s="99" t="s">
        <v>92</v>
      </c>
      <c r="D621" s="96">
        <v>51294</v>
      </c>
      <c r="E621" s="97">
        <v>5.6299999999999996E-2</v>
      </c>
      <c r="F621" s="98" t="s">
        <v>197</v>
      </c>
    </row>
    <row r="622" spans="1:6" x14ac:dyDescent="0.25">
      <c r="A622" s="95">
        <v>13.96986301369863</v>
      </c>
      <c r="B622" s="95" t="s">
        <v>697</v>
      </c>
      <c r="C622" s="99" t="s">
        <v>64</v>
      </c>
      <c r="D622" s="96">
        <v>51333</v>
      </c>
      <c r="E622" s="97">
        <v>5.4900000000000004E-2</v>
      </c>
      <c r="F622" s="98" t="s">
        <v>197</v>
      </c>
    </row>
    <row r="623" spans="1:6" x14ac:dyDescent="0.25">
      <c r="A623" s="95">
        <v>13.989041095890411</v>
      </c>
      <c r="B623" s="95" t="s">
        <v>698</v>
      </c>
      <c r="C623" s="99" t="s">
        <v>78</v>
      </c>
      <c r="D623" s="96">
        <v>51340</v>
      </c>
      <c r="E623" s="97">
        <v>5.2000000000000005E-2</v>
      </c>
      <c r="F623" s="98" t="s">
        <v>197</v>
      </c>
    </row>
    <row r="624" spans="1:6" x14ac:dyDescent="0.25">
      <c r="A624" s="95">
        <v>14.304109589041095</v>
      </c>
      <c r="B624" s="95" t="s">
        <v>699</v>
      </c>
      <c r="C624" s="99" t="s">
        <v>77</v>
      </c>
      <c r="D624" s="96">
        <v>51455</v>
      </c>
      <c r="E624" s="97">
        <v>4.8719999999999999E-2</v>
      </c>
      <c r="F624" s="98" t="s">
        <v>197</v>
      </c>
    </row>
    <row r="625" spans="1:6" x14ac:dyDescent="0.25">
      <c r="A625" s="95">
        <v>14.361643835616439</v>
      </c>
      <c r="B625" s="95" t="s">
        <v>700</v>
      </c>
      <c r="C625" s="99" t="s">
        <v>70</v>
      </c>
      <c r="D625" s="96">
        <v>51476</v>
      </c>
      <c r="E625" s="97">
        <v>5.2000000000000005E-2</v>
      </c>
      <c r="F625" s="98" t="s">
        <v>197</v>
      </c>
    </row>
    <row r="626" spans="1:6" x14ac:dyDescent="0.25">
      <c r="A626" s="95">
        <v>14.372602739726027</v>
      </c>
      <c r="B626" s="95" t="s">
        <v>701</v>
      </c>
      <c r="C626" s="99" t="s">
        <v>86</v>
      </c>
      <c r="D626" s="96">
        <v>51480</v>
      </c>
      <c r="E626" s="97">
        <v>0.06</v>
      </c>
      <c r="F626" s="98" t="s">
        <v>197</v>
      </c>
    </row>
    <row r="627" spans="1:6" x14ac:dyDescent="0.25">
      <c r="A627" s="95">
        <v>14.583561643835617</v>
      </c>
      <c r="B627" s="95" t="s">
        <v>702</v>
      </c>
      <c r="C627" s="99" t="s">
        <v>92</v>
      </c>
      <c r="D627" s="96">
        <v>51557</v>
      </c>
      <c r="E627" s="97">
        <v>5.2999999999999999E-2</v>
      </c>
      <c r="F627" s="98" t="s">
        <v>197</v>
      </c>
    </row>
    <row r="628" spans="1:6" x14ac:dyDescent="0.25">
      <c r="A628" s="95">
        <v>14.756164383561643</v>
      </c>
      <c r="B628" s="95" t="s">
        <v>703</v>
      </c>
      <c r="C628" s="99" t="s">
        <v>89</v>
      </c>
      <c r="D628" s="96">
        <v>51620</v>
      </c>
      <c r="E628" s="97">
        <v>5.2969999999999996E-2</v>
      </c>
      <c r="F628" s="98" t="s">
        <v>197</v>
      </c>
    </row>
    <row r="629" spans="1:6" x14ac:dyDescent="0.25">
      <c r="A629" s="95">
        <v>14.808219178082192</v>
      </c>
      <c r="B629" s="95" t="s">
        <v>704</v>
      </c>
      <c r="C629" s="99" t="s">
        <v>84</v>
      </c>
      <c r="D629" s="96">
        <v>51639</v>
      </c>
      <c r="E629" s="97">
        <v>5.1390000000000005E-2</v>
      </c>
      <c r="F629" s="98" t="s">
        <v>197</v>
      </c>
    </row>
    <row r="630" spans="1:6" x14ac:dyDescent="0.25">
      <c r="A630" s="95">
        <v>14.901369863013699</v>
      </c>
      <c r="B630" s="95" t="s">
        <v>705</v>
      </c>
      <c r="C630" s="99" t="s">
        <v>78</v>
      </c>
      <c r="D630" s="96">
        <v>51673</v>
      </c>
      <c r="E630" s="97">
        <v>4.8799999999999996E-2</v>
      </c>
      <c r="F630" s="98" t="s">
        <v>197</v>
      </c>
    </row>
    <row r="631" spans="1:6" x14ac:dyDescent="0.25">
      <c r="A631" s="95">
        <v>14.978082191780821</v>
      </c>
      <c r="B631" s="95" t="s">
        <v>706</v>
      </c>
      <c r="C631" s="99" t="s">
        <v>109</v>
      </c>
      <c r="D631" s="96">
        <v>51701</v>
      </c>
      <c r="E631" s="97">
        <v>5.5030000000000003E-2</v>
      </c>
      <c r="F631" s="98" t="s">
        <v>197</v>
      </c>
    </row>
    <row r="632" spans="1:6" x14ac:dyDescent="0.25">
      <c r="A632" s="95">
        <v>15.167123287671233</v>
      </c>
      <c r="B632" s="95" t="s">
        <v>707</v>
      </c>
      <c r="C632" s="99" t="s">
        <v>64</v>
      </c>
      <c r="D632" s="96">
        <v>51770</v>
      </c>
      <c r="E632" s="97">
        <v>4.3899999999999995E-2</v>
      </c>
      <c r="F632" s="98" t="s">
        <v>197</v>
      </c>
    </row>
    <row r="633" spans="1:6" x14ac:dyDescent="0.25">
      <c r="A633" s="95">
        <v>15.197260273972603</v>
      </c>
      <c r="B633" s="95" t="s">
        <v>708</v>
      </c>
      <c r="C633" s="99" t="s">
        <v>106</v>
      </c>
      <c r="D633" s="96">
        <v>51781</v>
      </c>
      <c r="E633" s="97">
        <v>3.4540000000000001E-2</v>
      </c>
      <c r="F633" s="98" t="s">
        <v>197</v>
      </c>
    </row>
    <row r="634" spans="1:6" x14ac:dyDescent="0.25">
      <c r="A634" s="95">
        <v>15.227397260273973</v>
      </c>
      <c r="B634" s="95" t="s">
        <v>709</v>
      </c>
      <c r="C634" s="99" t="s">
        <v>105</v>
      </c>
      <c r="D634" s="96">
        <v>51792</v>
      </c>
      <c r="E634" s="97">
        <v>4.5400000000000003E-2</v>
      </c>
      <c r="F634" s="98" t="s">
        <v>197</v>
      </c>
    </row>
    <row r="635" spans="1:6" x14ac:dyDescent="0.25">
      <c r="A635" s="95">
        <v>15.243835616438357</v>
      </c>
      <c r="B635" s="95" t="s">
        <v>710</v>
      </c>
      <c r="C635" s="99" t="s">
        <v>95</v>
      </c>
      <c r="D635" s="96">
        <v>51798</v>
      </c>
      <c r="E635" s="97">
        <v>4.5429999999999998E-2</v>
      </c>
      <c r="F635" s="98" t="s">
        <v>197</v>
      </c>
    </row>
    <row r="636" spans="1:6" x14ac:dyDescent="0.25">
      <c r="A636" s="95">
        <v>15.284931506849315</v>
      </c>
      <c r="B636" s="95" t="s">
        <v>711</v>
      </c>
      <c r="C636" s="99" t="s">
        <v>77</v>
      </c>
      <c r="D636" s="96">
        <v>51813</v>
      </c>
      <c r="E636" s="97">
        <v>4.462E-2</v>
      </c>
      <c r="F636" s="98" t="s">
        <v>197</v>
      </c>
    </row>
    <row r="637" spans="1:6" x14ac:dyDescent="0.25">
      <c r="A637" s="95">
        <v>15.304109589041095</v>
      </c>
      <c r="B637" s="95" t="s">
        <v>712</v>
      </c>
      <c r="C637" s="99" t="s">
        <v>88</v>
      </c>
      <c r="D637" s="96">
        <v>51820</v>
      </c>
      <c r="E637" s="97">
        <v>4.4500000000000005E-2</v>
      </c>
      <c r="F637" s="98" t="s">
        <v>197</v>
      </c>
    </row>
    <row r="638" spans="1:6" x14ac:dyDescent="0.25">
      <c r="A638" s="95">
        <v>15.35068493150685</v>
      </c>
      <c r="B638" s="95" t="s">
        <v>713</v>
      </c>
      <c r="C638" s="99" t="s">
        <v>92</v>
      </c>
      <c r="D638" s="96">
        <v>51837</v>
      </c>
      <c r="E638" s="97">
        <v>4.53E-2</v>
      </c>
      <c r="F638" s="98" t="s">
        <v>197</v>
      </c>
    </row>
    <row r="639" spans="1:6" x14ac:dyDescent="0.25">
      <c r="A639" s="95">
        <v>15.36986301369863</v>
      </c>
      <c r="B639" s="95" t="s">
        <v>714</v>
      </c>
      <c r="C639" s="99" t="s">
        <v>70</v>
      </c>
      <c r="D639" s="96">
        <v>51844</v>
      </c>
      <c r="E639" s="97">
        <v>4.2500000000000003E-2</v>
      </c>
      <c r="F639" s="98" t="s">
        <v>197</v>
      </c>
    </row>
    <row r="640" spans="1:6" x14ac:dyDescent="0.25">
      <c r="A640" s="95">
        <v>15.591780821917808</v>
      </c>
      <c r="B640" s="95" t="s">
        <v>715</v>
      </c>
      <c r="C640" s="99" t="s">
        <v>98</v>
      </c>
      <c r="D640" s="96">
        <v>51925</v>
      </c>
      <c r="E640" s="97">
        <v>4.5499999999999999E-2</v>
      </c>
      <c r="F640" s="98" t="s">
        <v>197</v>
      </c>
    </row>
    <row r="641" spans="1:6" x14ac:dyDescent="0.25">
      <c r="A641" s="95">
        <v>15.745205479452055</v>
      </c>
      <c r="B641" s="95" t="s">
        <v>716</v>
      </c>
      <c r="C641" s="99" t="s">
        <v>88</v>
      </c>
      <c r="D641" s="96">
        <v>51981</v>
      </c>
      <c r="E641" s="97">
        <v>4.1900000000000007E-2</v>
      </c>
      <c r="F641" s="98" t="s">
        <v>197</v>
      </c>
    </row>
    <row r="642" spans="1:6" x14ac:dyDescent="0.25">
      <c r="A642" s="95">
        <v>15.887671232876713</v>
      </c>
      <c r="B642" s="95" t="s">
        <v>717</v>
      </c>
      <c r="C642" s="99" t="s">
        <v>66</v>
      </c>
      <c r="D642" s="96">
        <v>52033</v>
      </c>
      <c r="E642" s="97">
        <v>5.16E-2</v>
      </c>
      <c r="F642" s="98" t="s">
        <v>197</v>
      </c>
    </row>
    <row r="643" spans="1:6" x14ac:dyDescent="0.25">
      <c r="A643" s="95">
        <v>15.926027397260274</v>
      </c>
      <c r="B643" s="95" t="s">
        <v>718</v>
      </c>
      <c r="C643" s="99" t="s">
        <v>77</v>
      </c>
      <c r="D643" s="96">
        <v>52047</v>
      </c>
      <c r="E643" s="97">
        <v>3.9900000000000005E-2</v>
      </c>
      <c r="F643" s="98" t="s">
        <v>197</v>
      </c>
    </row>
    <row r="644" spans="1:6" x14ac:dyDescent="0.25">
      <c r="A644" s="95">
        <v>16.008219178082193</v>
      </c>
      <c r="B644" s="95" t="s">
        <v>719</v>
      </c>
      <c r="C644" s="99" t="s">
        <v>89</v>
      </c>
      <c r="D644" s="96">
        <v>52077</v>
      </c>
      <c r="E644" s="97">
        <v>3.9580000000000004E-2</v>
      </c>
      <c r="F644" s="98" t="s">
        <v>197</v>
      </c>
    </row>
    <row r="645" spans="1:6" x14ac:dyDescent="0.25">
      <c r="A645" s="95">
        <v>16.123287671232877</v>
      </c>
      <c r="B645" s="95" t="s">
        <v>720</v>
      </c>
      <c r="C645" s="99" t="s">
        <v>95</v>
      </c>
      <c r="D645" s="96">
        <v>52119</v>
      </c>
      <c r="E645" s="97">
        <v>3.805E-2</v>
      </c>
      <c r="F645" s="98" t="s">
        <v>197</v>
      </c>
    </row>
    <row r="646" spans="1:6" x14ac:dyDescent="0.25">
      <c r="A646" s="95">
        <v>16.167123287671235</v>
      </c>
      <c r="B646" s="95" t="s">
        <v>721</v>
      </c>
      <c r="C646" s="99" t="s">
        <v>103</v>
      </c>
      <c r="D646" s="96">
        <v>52135</v>
      </c>
      <c r="E646" s="97">
        <v>3.9190000000000003E-2</v>
      </c>
      <c r="F646" s="98" t="s">
        <v>197</v>
      </c>
    </row>
    <row r="647" spans="1:6" x14ac:dyDescent="0.25">
      <c r="A647" s="95">
        <v>16.17808219178082</v>
      </c>
      <c r="B647" s="95" t="s">
        <v>722</v>
      </c>
      <c r="C647" s="99" t="s">
        <v>90</v>
      </c>
      <c r="D647" s="96">
        <v>52139</v>
      </c>
      <c r="E647" s="97">
        <v>5.6059999999999999E-2</v>
      </c>
      <c r="F647" s="98" t="s">
        <v>197</v>
      </c>
    </row>
    <row r="648" spans="1:6" x14ac:dyDescent="0.25">
      <c r="A648" s="95">
        <v>16.279452054794522</v>
      </c>
      <c r="B648" s="95" t="s">
        <v>1553</v>
      </c>
      <c r="C648" s="99" t="s">
        <v>1554</v>
      </c>
      <c r="D648" s="96">
        <v>52176</v>
      </c>
      <c r="E648" s="97">
        <v>4.1340000000000002E-2</v>
      </c>
      <c r="F648" s="98" t="s">
        <v>197</v>
      </c>
    </row>
    <row r="649" spans="1:6" x14ac:dyDescent="0.25">
      <c r="A649" s="95">
        <v>16.578082191780823</v>
      </c>
      <c r="B649" s="95" t="s">
        <v>723</v>
      </c>
      <c r="C649" s="99" t="s">
        <v>73</v>
      </c>
      <c r="D649" s="96">
        <v>52285</v>
      </c>
      <c r="E649" s="97">
        <v>3.7000000000000005E-2</v>
      </c>
      <c r="F649" s="98" t="s">
        <v>197</v>
      </c>
    </row>
    <row r="650" spans="1:6" x14ac:dyDescent="0.25">
      <c r="A650" s="95">
        <v>16.797260273972604</v>
      </c>
      <c r="B650" s="95" t="s">
        <v>724</v>
      </c>
      <c r="C650" s="99" t="s">
        <v>110</v>
      </c>
      <c r="D650" s="96">
        <v>52365</v>
      </c>
      <c r="E650" s="97">
        <v>3.9910000000000001E-2</v>
      </c>
      <c r="F650" s="98" t="s">
        <v>197</v>
      </c>
    </row>
    <row r="651" spans="1:6" x14ac:dyDescent="0.25">
      <c r="A651" s="95">
        <v>17.12054794520548</v>
      </c>
      <c r="B651" s="95" t="s">
        <v>725</v>
      </c>
      <c r="C651" s="99" t="s">
        <v>95</v>
      </c>
      <c r="D651" s="96">
        <v>52483</v>
      </c>
      <c r="E651" s="97">
        <v>4.7220000000000005E-2</v>
      </c>
      <c r="F651" s="98" t="s">
        <v>197</v>
      </c>
    </row>
    <row r="652" spans="1:6" x14ac:dyDescent="0.25">
      <c r="A652" s="95">
        <v>17.126027397260273</v>
      </c>
      <c r="B652" s="95" t="s">
        <v>726</v>
      </c>
      <c r="C652" s="99" t="s">
        <v>105</v>
      </c>
      <c r="D652" s="96">
        <v>52485</v>
      </c>
      <c r="E652" s="97">
        <v>4.8499999999999995E-2</v>
      </c>
      <c r="F652" s="98" t="s">
        <v>197</v>
      </c>
    </row>
    <row r="653" spans="1:6" x14ac:dyDescent="0.25">
      <c r="A653" s="95">
        <v>17.142465753424659</v>
      </c>
      <c r="B653" s="95" t="s">
        <v>727</v>
      </c>
      <c r="C653" s="99" t="s">
        <v>77</v>
      </c>
      <c r="D653" s="96">
        <v>52491</v>
      </c>
      <c r="E653" s="97">
        <v>4.922E-2</v>
      </c>
      <c r="F653" s="98" t="s">
        <v>197</v>
      </c>
    </row>
    <row r="654" spans="1:6" x14ac:dyDescent="0.25">
      <c r="A654" s="95">
        <v>17.153424657534245</v>
      </c>
      <c r="B654" s="95" t="s">
        <v>728</v>
      </c>
      <c r="C654" s="99" t="s">
        <v>84</v>
      </c>
      <c r="D654" s="96">
        <v>52495</v>
      </c>
      <c r="E654" s="97">
        <v>4.9439999999999998E-2</v>
      </c>
      <c r="F654" s="98" t="s">
        <v>197</v>
      </c>
    </row>
    <row r="655" spans="1:6" x14ac:dyDescent="0.25">
      <c r="A655" s="95">
        <v>17.202739726027396</v>
      </c>
      <c r="B655" s="95" t="s">
        <v>729</v>
      </c>
      <c r="C655" s="99" t="s">
        <v>64</v>
      </c>
      <c r="D655" s="96">
        <v>52513</v>
      </c>
      <c r="E655" s="97">
        <v>4.5899999999999996E-2</v>
      </c>
      <c r="F655" s="98" t="s">
        <v>197</v>
      </c>
    </row>
    <row r="656" spans="1:6" x14ac:dyDescent="0.25">
      <c r="A656" s="95">
        <v>17.241095890410961</v>
      </c>
      <c r="B656" s="95" t="s">
        <v>730</v>
      </c>
      <c r="C656" s="99" t="s">
        <v>104</v>
      </c>
      <c r="D656" s="96">
        <v>52527</v>
      </c>
      <c r="E656" s="97">
        <v>4.7019999999999999E-2</v>
      </c>
      <c r="F656" s="98" t="s">
        <v>197</v>
      </c>
    </row>
    <row r="657" spans="1:6" x14ac:dyDescent="0.25">
      <c r="A657" s="95">
        <v>17.326027397260273</v>
      </c>
      <c r="B657" s="95" t="s">
        <v>731</v>
      </c>
      <c r="C657" s="99" t="s">
        <v>78</v>
      </c>
      <c r="D657" s="96">
        <v>52558</v>
      </c>
      <c r="E657" s="97">
        <v>4.4999999999999998E-2</v>
      </c>
      <c r="F657" s="98" t="s">
        <v>197</v>
      </c>
    </row>
    <row r="658" spans="1:6" x14ac:dyDescent="0.25">
      <c r="A658" s="95">
        <v>17.756164383561643</v>
      </c>
      <c r="B658" s="95" t="s">
        <v>732</v>
      </c>
      <c r="C658" s="99" t="s">
        <v>104</v>
      </c>
      <c r="D658" s="96">
        <v>52715</v>
      </c>
      <c r="E658" s="97">
        <v>4.2889999999999998E-2</v>
      </c>
      <c r="F658" s="98" t="s">
        <v>197</v>
      </c>
    </row>
    <row r="659" spans="1:6" x14ac:dyDescent="0.25">
      <c r="A659" s="95">
        <v>17.852054794520548</v>
      </c>
      <c r="B659" s="95" t="s">
        <v>733</v>
      </c>
      <c r="C659" s="99" t="s">
        <v>78</v>
      </c>
      <c r="D659" s="96">
        <v>52750</v>
      </c>
      <c r="E659" s="97">
        <v>4.2000000000000003E-2</v>
      </c>
      <c r="F659" s="98" t="s">
        <v>197</v>
      </c>
    </row>
    <row r="660" spans="1:6" x14ac:dyDescent="0.25">
      <c r="A660" s="95">
        <v>17.863013698630137</v>
      </c>
      <c r="B660" s="95" t="s">
        <v>734</v>
      </c>
      <c r="C660" s="99" t="s">
        <v>64</v>
      </c>
      <c r="D660" s="96">
        <v>52754</v>
      </c>
      <c r="E660" s="97">
        <v>4.1700000000000001E-2</v>
      </c>
      <c r="F660" s="98" t="s">
        <v>197</v>
      </c>
    </row>
    <row r="661" spans="1:6" x14ac:dyDescent="0.25">
      <c r="A661" s="95">
        <v>17.92876712328767</v>
      </c>
      <c r="B661" s="95" t="s">
        <v>735</v>
      </c>
      <c r="C661" s="99" t="s">
        <v>90</v>
      </c>
      <c r="D661" s="96">
        <v>52778</v>
      </c>
      <c r="E661" s="97">
        <v>5.6070000000000002E-2</v>
      </c>
      <c r="F661" s="98" t="s">
        <v>197</v>
      </c>
    </row>
    <row r="662" spans="1:6" x14ac:dyDescent="0.25">
      <c r="A662" s="95">
        <v>17.989041095890411</v>
      </c>
      <c r="B662" s="95" t="s">
        <v>736</v>
      </c>
      <c r="C662" s="99" t="s">
        <v>73</v>
      </c>
      <c r="D662" s="96">
        <v>52800</v>
      </c>
      <c r="E662" s="97">
        <v>4.0500000000000001E-2</v>
      </c>
      <c r="F662" s="98" t="s">
        <v>197</v>
      </c>
    </row>
    <row r="663" spans="1:6" x14ac:dyDescent="0.25">
      <c r="A663" s="95">
        <v>18.073972602739726</v>
      </c>
      <c r="B663" s="95" t="s">
        <v>737</v>
      </c>
      <c r="C663" s="99" t="s">
        <v>78</v>
      </c>
      <c r="D663" s="96">
        <v>52831</v>
      </c>
      <c r="E663" s="97">
        <v>0.04</v>
      </c>
      <c r="F663" s="98" t="s">
        <v>197</v>
      </c>
    </row>
    <row r="664" spans="1:6" x14ac:dyDescent="0.25">
      <c r="A664" s="95">
        <v>18.104109589041094</v>
      </c>
      <c r="B664" s="95" t="s">
        <v>738</v>
      </c>
      <c r="C664" s="99" t="s">
        <v>95</v>
      </c>
      <c r="D664" s="96">
        <v>52842</v>
      </c>
      <c r="E664" s="97">
        <v>4.0849999999999997E-2</v>
      </c>
      <c r="F664" s="98" t="s">
        <v>197</v>
      </c>
    </row>
    <row r="665" spans="1:6" x14ac:dyDescent="0.25">
      <c r="A665" s="95">
        <v>18.12054794520548</v>
      </c>
      <c r="B665" s="95" t="s">
        <v>739</v>
      </c>
      <c r="C665" s="99" t="s">
        <v>88</v>
      </c>
      <c r="D665" s="96">
        <v>52848</v>
      </c>
      <c r="E665" s="97">
        <v>3.6499999999999998E-2</v>
      </c>
      <c r="F665" s="98" t="s">
        <v>197</v>
      </c>
    </row>
    <row r="666" spans="1:6" x14ac:dyDescent="0.25">
      <c r="A666" s="95">
        <v>18.142465753424659</v>
      </c>
      <c r="B666" s="95" t="s">
        <v>740</v>
      </c>
      <c r="C666" s="99" t="s">
        <v>80</v>
      </c>
      <c r="D666" s="96">
        <v>52856</v>
      </c>
      <c r="E666" s="97">
        <v>4.0800000000000003E-2</v>
      </c>
      <c r="F666" s="98" t="s">
        <v>197</v>
      </c>
    </row>
    <row r="667" spans="1:6" x14ac:dyDescent="0.25">
      <c r="A667" s="95">
        <v>18.17808219178082</v>
      </c>
      <c r="B667" s="95" t="s">
        <v>741</v>
      </c>
      <c r="C667" s="99" t="s">
        <v>105</v>
      </c>
      <c r="D667" s="96">
        <v>52869</v>
      </c>
      <c r="E667" s="97">
        <v>4.1100000000000005E-2</v>
      </c>
      <c r="F667" s="98" t="s">
        <v>197</v>
      </c>
    </row>
    <row r="668" spans="1:6" x14ac:dyDescent="0.25">
      <c r="A668" s="95">
        <v>18.323287671232876</v>
      </c>
      <c r="B668" s="95" t="s">
        <v>742</v>
      </c>
      <c r="C668" s="99" t="s">
        <v>77</v>
      </c>
      <c r="D668" s="96">
        <v>52922</v>
      </c>
      <c r="E668" s="97">
        <v>4.054E-2</v>
      </c>
      <c r="F668" s="98" t="s">
        <v>197</v>
      </c>
    </row>
    <row r="669" spans="1:6" x14ac:dyDescent="0.25">
      <c r="A669" s="95">
        <v>18.523287671232875</v>
      </c>
      <c r="B669" s="95" t="s">
        <v>743</v>
      </c>
      <c r="C669" s="99" t="s">
        <v>110</v>
      </c>
      <c r="D669" s="96">
        <v>52995</v>
      </c>
      <c r="E669" s="97">
        <v>3.6389999999999999E-2</v>
      </c>
      <c r="F669" s="98" t="s">
        <v>197</v>
      </c>
    </row>
    <row r="670" spans="1:6" x14ac:dyDescent="0.25">
      <c r="A670" s="95">
        <v>18.668493150684931</v>
      </c>
      <c r="B670" s="95" t="s">
        <v>744</v>
      </c>
      <c r="C670" s="99" t="s">
        <v>88</v>
      </c>
      <c r="D670" s="96">
        <v>53048</v>
      </c>
      <c r="E670" s="97">
        <v>3.3000000000000002E-2</v>
      </c>
      <c r="F670" s="98" t="s">
        <v>197</v>
      </c>
    </row>
    <row r="671" spans="1:6" x14ac:dyDescent="0.25">
      <c r="A671" s="95">
        <v>18.67945205479452</v>
      </c>
      <c r="B671" s="95" t="s">
        <v>745</v>
      </c>
      <c r="C671" s="99" t="s">
        <v>87</v>
      </c>
      <c r="D671" s="96">
        <v>53052</v>
      </c>
      <c r="E671" s="97">
        <v>3.3000000000000002E-2</v>
      </c>
      <c r="F671" s="98" t="s">
        <v>197</v>
      </c>
    </row>
    <row r="672" spans="1:6" x14ac:dyDescent="0.25">
      <c r="A672" s="95">
        <v>18.715068493150685</v>
      </c>
      <c r="B672" s="95" t="s">
        <v>746</v>
      </c>
      <c r="C672" s="99" t="s">
        <v>70</v>
      </c>
      <c r="D672" s="96">
        <v>53065</v>
      </c>
      <c r="E672" s="97">
        <v>3.3750000000000002E-2</v>
      </c>
      <c r="F672" s="98" t="s">
        <v>197</v>
      </c>
    </row>
    <row r="673" spans="1:6" x14ac:dyDescent="0.25">
      <c r="A673" s="95">
        <v>18.87945205479452</v>
      </c>
      <c r="B673" s="95" t="s">
        <v>747</v>
      </c>
      <c r="C673" s="99" t="s">
        <v>103</v>
      </c>
      <c r="D673" s="96">
        <v>53125</v>
      </c>
      <c r="E673" s="97">
        <v>3.918E-2</v>
      </c>
      <c r="F673" s="98" t="s">
        <v>197</v>
      </c>
    </row>
    <row r="674" spans="1:6" x14ac:dyDescent="0.25">
      <c r="A674" s="95">
        <v>18.92876712328767</v>
      </c>
      <c r="B674" s="95" t="s">
        <v>748</v>
      </c>
      <c r="C674" s="99" t="s">
        <v>77</v>
      </c>
      <c r="D674" s="96">
        <v>53143</v>
      </c>
      <c r="E674" s="97">
        <v>4.0899999999999999E-2</v>
      </c>
      <c r="F674" s="98" t="s">
        <v>197</v>
      </c>
    </row>
    <row r="675" spans="1:6" x14ac:dyDescent="0.25">
      <c r="A675" s="95">
        <v>18.92876712328767</v>
      </c>
      <c r="B675" s="95" t="s">
        <v>1621</v>
      </c>
      <c r="C675" s="99" t="s">
        <v>90</v>
      </c>
      <c r="D675" s="96">
        <v>53143</v>
      </c>
      <c r="E675" s="97">
        <v>4.8680000000000001E-2</v>
      </c>
      <c r="F675" s="98" t="s">
        <v>197</v>
      </c>
    </row>
    <row r="676" spans="1:6" x14ac:dyDescent="0.25">
      <c r="A676" s="95">
        <v>19.002739726027396</v>
      </c>
      <c r="B676" s="95" t="s">
        <v>749</v>
      </c>
      <c r="C676" s="99" t="s">
        <v>95</v>
      </c>
      <c r="D676" s="96">
        <v>53170</v>
      </c>
      <c r="E676" s="97">
        <v>3.9640000000000002E-2</v>
      </c>
      <c r="F676" s="98" t="s">
        <v>197</v>
      </c>
    </row>
    <row r="677" spans="1:6" x14ac:dyDescent="0.25">
      <c r="A677" s="95">
        <v>19.005479452054793</v>
      </c>
      <c r="B677" s="95" t="s">
        <v>750</v>
      </c>
      <c r="C677" s="99" t="s">
        <v>80</v>
      </c>
      <c r="D677" s="96">
        <v>53171</v>
      </c>
      <c r="E677" s="97">
        <v>3.5499999999999997E-2</v>
      </c>
      <c r="F677" s="98" t="s">
        <v>197</v>
      </c>
    </row>
    <row r="678" spans="1:6" x14ac:dyDescent="0.25">
      <c r="A678" s="95">
        <v>19.158904109589042</v>
      </c>
      <c r="B678" s="95" t="s">
        <v>752</v>
      </c>
      <c r="C678" s="99" t="s">
        <v>96</v>
      </c>
      <c r="D678" s="96">
        <v>53227</v>
      </c>
      <c r="E678" s="97">
        <v>3.95E-2</v>
      </c>
      <c r="F678" s="98" t="s">
        <v>197</v>
      </c>
    </row>
    <row r="679" spans="1:6" x14ac:dyDescent="0.25">
      <c r="A679" s="95">
        <v>19.158904109589042</v>
      </c>
      <c r="B679" s="95" t="s">
        <v>751</v>
      </c>
      <c r="C679" s="99" t="s">
        <v>105</v>
      </c>
      <c r="D679" s="96">
        <v>53227</v>
      </c>
      <c r="E679" s="97">
        <v>4.2699999999999995E-2</v>
      </c>
      <c r="F679" s="98" t="s">
        <v>197</v>
      </c>
    </row>
    <row r="680" spans="1:6" x14ac:dyDescent="0.25">
      <c r="A680" s="95">
        <v>19.580821917808219</v>
      </c>
      <c r="B680" s="95" t="s">
        <v>754</v>
      </c>
      <c r="C680" s="99" t="s">
        <v>64</v>
      </c>
      <c r="D680" s="96">
        <v>53381</v>
      </c>
      <c r="E680" s="97">
        <v>3.9100000000000003E-2</v>
      </c>
      <c r="F680" s="98" t="s">
        <v>197</v>
      </c>
    </row>
    <row r="681" spans="1:6" x14ac:dyDescent="0.25">
      <c r="A681" s="95">
        <v>19.580821917808219</v>
      </c>
      <c r="B681" s="95" t="s">
        <v>753</v>
      </c>
      <c r="C681" s="99" t="s">
        <v>84</v>
      </c>
      <c r="D681" s="96">
        <v>53381</v>
      </c>
      <c r="E681" s="97">
        <v>4.1759999999999999E-2</v>
      </c>
      <c r="F681" s="98" t="s">
        <v>197</v>
      </c>
    </row>
    <row r="682" spans="1:6" x14ac:dyDescent="0.25">
      <c r="A682" s="95">
        <v>19.704109589041096</v>
      </c>
      <c r="B682" s="95" t="s">
        <v>755</v>
      </c>
      <c r="C682" s="99" t="s">
        <v>70</v>
      </c>
      <c r="D682" s="96">
        <v>53426</v>
      </c>
      <c r="E682" s="97">
        <v>3.6699999999999997E-2</v>
      </c>
      <c r="F682" s="98" t="s">
        <v>197</v>
      </c>
    </row>
    <row r="683" spans="1:6" x14ac:dyDescent="0.25">
      <c r="A683" s="95">
        <v>19.791780821917808</v>
      </c>
      <c r="B683" s="95" t="s">
        <v>756</v>
      </c>
      <c r="C683" s="99" t="s">
        <v>88</v>
      </c>
      <c r="D683" s="96">
        <v>53458</v>
      </c>
      <c r="E683" s="97">
        <v>3.8300000000000001E-2</v>
      </c>
      <c r="F683" s="98" t="s">
        <v>197</v>
      </c>
    </row>
    <row r="684" spans="1:6" x14ac:dyDescent="0.25">
      <c r="A684" s="95">
        <v>19.849315068493151</v>
      </c>
      <c r="B684" s="95" t="s">
        <v>757</v>
      </c>
      <c r="C684" s="99" t="s">
        <v>78</v>
      </c>
      <c r="D684" s="96">
        <v>53479</v>
      </c>
      <c r="E684" s="97">
        <v>3.7999999999999999E-2</v>
      </c>
      <c r="F684" s="98" t="s">
        <v>197</v>
      </c>
    </row>
    <row r="685" spans="1:6" x14ac:dyDescent="0.25">
      <c r="A685" s="95">
        <v>20.156164383561645</v>
      </c>
      <c r="B685" s="95" t="s">
        <v>758</v>
      </c>
      <c r="C685" s="99" t="s">
        <v>105</v>
      </c>
      <c r="D685" s="96">
        <v>53591</v>
      </c>
      <c r="E685" s="97">
        <v>3.3399999999999999E-2</v>
      </c>
      <c r="F685" s="98" t="s">
        <v>197</v>
      </c>
    </row>
    <row r="686" spans="1:6" x14ac:dyDescent="0.25">
      <c r="A686" s="95">
        <v>20.205479452054796</v>
      </c>
      <c r="B686" s="95" t="s">
        <v>759</v>
      </c>
      <c r="C686" s="99" t="s">
        <v>87</v>
      </c>
      <c r="D686" s="96">
        <v>53609</v>
      </c>
      <c r="E686" s="97">
        <v>3.2799999999999996E-2</v>
      </c>
      <c r="F686" s="98" t="s">
        <v>197</v>
      </c>
    </row>
    <row r="687" spans="1:6" x14ac:dyDescent="0.25">
      <c r="A687" s="95">
        <v>20.232876712328768</v>
      </c>
      <c r="B687" s="95" t="s">
        <v>760</v>
      </c>
      <c r="C687" s="99" t="s">
        <v>64</v>
      </c>
      <c r="D687" s="96">
        <v>53619</v>
      </c>
      <c r="E687" s="97">
        <v>0.05</v>
      </c>
      <c r="F687" s="98" t="s">
        <v>197</v>
      </c>
    </row>
    <row r="688" spans="1:6" x14ac:dyDescent="0.25">
      <c r="A688" s="95">
        <v>20.317808219178083</v>
      </c>
      <c r="B688" s="95" t="s">
        <v>761</v>
      </c>
      <c r="C688" s="99" t="s">
        <v>95</v>
      </c>
      <c r="D688" s="96">
        <v>53650</v>
      </c>
      <c r="E688" s="97">
        <v>3.7629999999999997E-2</v>
      </c>
      <c r="F688" s="98" t="s">
        <v>197</v>
      </c>
    </row>
    <row r="689" spans="1:6" x14ac:dyDescent="0.25">
      <c r="A689" s="95">
        <v>20.356164383561644</v>
      </c>
      <c r="B689" s="95" t="s">
        <v>762</v>
      </c>
      <c r="C689" s="99" t="s">
        <v>77</v>
      </c>
      <c r="D689" s="96">
        <v>53664</v>
      </c>
      <c r="E689" s="97">
        <v>3.7170000000000002E-2</v>
      </c>
      <c r="F689" s="98" t="s">
        <v>197</v>
      </c>
    </row>
    <row r="690" spans="1:6" x14ac:dyDescent="0.25">
      <c r="A690" s="95">
        <v>20.44109589041096</v>
      </c>
      <c r="B690" s="95" t="s">
        <v>763</v>
      </c>
      <c r="C690" s="99" t="s">
        <v>105</v>
      </c>
      <c r="D690" s="96">
        <v>53695</v>
      </c>
      <c r="E690" s="97">
        <v>4.99E-2</v>
      </c>
      <c r="F690" s="98" t="s">
        <v>197</v>
      </c>
    </row>
    <row r="691" spans="1:6" x14ac:dyDescent="0.25">
      <c r="A691" s="95">
        <v>20.5013698630137</v>
      </c>
      <c r="B691" s="95" t="s">
        <v>764</v>
      </c>
      <c r="C691" s="99" t="s">
        <v>86</v>
      </c>
      <c r="D691" s="96">
        <v>53717</v>
      </c>
      <c r="E691" s="97">
        <v>4.5599999999999995E-2</v>
      </c>
      <c r="F691" s="98" t="s">
        <v>197</v>
      </c>
    </row>
    <row r="692" spans="1:6" x14ac:dyDescent="0.25">
      <c r="A692" s="95">
        <v>20.517808219178082</v>
      </c>
      <c r="B692" s="95" t="s">
        <v>765</v>
      </c>
      <c r="C692" s="99" t="s">
        <v>108</v>
      </c>
      <c r="D692" s="96">
        <v>53723</v>
      </c>
      <c r="E692" s="97">
        <v>4.8099999999999997E-2</v>
      </c>
      <c r="F692" s="98" t="s">
        <v>197</v>
      </c>
    </row>
    <row r="693" spans="1:6" x14ac:dyDescent="0.25">
      <c r="A693" s="95">
        <v>20.610958904109587</v>
      </c>
      <c r="B693" s="95" t="s">
        <v>766</v>
      </c>
      <c r="C693" s="99" t="s">
        <v>70</v>
      </c>
      <c r="D693" s="96">
        <v>53757</v>
      </c>
      <c r="E693" s="97">
        <v>3.78E-2</v>
      </c>
      <c r="F693" s="98" t="s">
        <v>197</v>
      </c>
    </row>
    <row r="694" spans="1:6" x14ac:dyDescent="0.25">
      <c r="A694" s="95">
        <v>20.676712328767124</v>
      </c>
      <c r="B694" s="95" t="s">
        <v>767</v>
      </c>
      <c r="C694" s="99" t="s">
        <v>90</v>
      </c>
      <c r="D694" s="96">
        <v>53781</v>
      </c>
      <c r="E694" s="97">
        <v>5.6059999999999999E-2</v>
      </c>
      <c r="F694" s="98" t="s">
        <v>197</v>
      </c>
    </row>
    <row r="695" spans="1:6" x14ac:dyDescent="0.25">
      <c r="A695" s="95">
        <v>20.745205479452054</v>
      </c>
      <c r="B695" s="95" t="s">
        <v>768</v>
      </c>
      <c r="C695" s="99" t="s">
        <v>103</v>
      </c>
      <c r="D695" s="96">
        <v>53806</v>
      </c>
      <c r="E695" s="97">
        <v>3.3599999999999998E-2</v>
      </c>
      <c r="F695" s="98" t="s">
        <v>197</v>
      </c>
    </row>
    <row r="696" spans="1:6" x14ac:dyDescent="0.25">
      <c r="A696" s="95">
        <v>20.805479452054794</v>
      </c>
      <c r="B696" s="95" t="s">
        <v>769</v>
      </c>
      <c r="C696" s="99" t="s">
        <v>87</v>
      </c>
      <c r="D696" s="96">
        <v>53828</v>
      </c>
      <c r="E696" s="97">
        <v>3.5299999999999998E-2</v>
      </c>
      <c r="F696" s="98" t="s">
        <v>197</v>
      </c>
    </row>
    <row r="697" spans="1:6" x14ac:dyDescent="0.25">
      <c r="A697" s="95">
        <v>20.81917808219178</v>
      </c>
      <c r="B697" s="95" t="s">
        <v>770</v>
      </c>
      <c r="C697" s="99" t="s">
        <v>88</v>
      </c>
      <c r="D697" s="96">
        <v>53833</v>
      </c>
      <c r="E697" s="97">
        <v>3.6000000000000004E-2</v>
      </c>
      <c r="F697" s="98" t="s">
        <v>197</v>
      </c>
    </row>
    <row r="698" spans="1:6" x14ac:dyDescent="0.25">
      <c r="A698" s="95">
        <v>21.016438356164382</v>
      </c>
      <c r="B698" s="95" t="s">
        <v>771</v>
      </c>
      <c r="C698" s="99" t="s">
        <v>96</v>
      </c>
      <c r="D698" s="96">
        <v>53905</v>
      </c>
      <c r="E698" s="97">
        <v>3.6000000000000004E-2</v>
      </c>
      <c r="F698" s="98" t="s">
        <v>197</v>
      </c>
    </row>
    <row r="699" spans="1:6" x14ac:dyDescent="0.25">
      <c r="A699" s="95">
        <v>21.123287671232877</v>
      </c>
      <c r="B699" s="95" t="s">
        <v>772</v>
      </c>
      <c r="C699" s="99" t="s">
        <v>105</v>
      </c>
      <c r="D699" s="96">
        <v>53944</v>
      </c>
      <c r="E699" s="97">
        <v>3.6720000000000003E-2</v>
      </c>
      <c r="F699" s="98" t="s">
        <v>197</v>
      </c>
    </row>
    <row r="700" spans="1:6" x14ac:dyDescent="0.25">
      <c r="A700" s="95">
        <v>21.18082191780822</v>
      </c>
      <c r="B700" s="95" t="s">
        <v>773</v>
      </c>
      <c r="C700" s="99" t="s">
        <v>101</v>
      </c>
      <c r="D700" s="96">
        <v>53965</v>
      </c>
      <c r="E700" s="97">
        <v>3.6589999999999998E-2</v>
      </c>
      <c r="F700" s="98" t="s">
        <v>197</v>
      </c>
    </row>
    <row r="701" spans="1:6" x14ac:dyDescent="0.25">
      <c r="A701" s="95">
        <v>21.263013698630136</v>
      </c>
      <c r="B701" s="95" t="s">
        <v>774</v>
      </c>
      <c r="C701" s="99" t="s">
        <v>70</v>
      </c>
      <c r="D701" s="96">
        <v>53995</v>
      </c>
      <c r="E701" s="97">
        <v>3.6900000000000002E-2</v>
      </c>
      <c r="F701" s="98" t="s">
        <v>197</v>
      </c>
    </row>
    <row r="702" spans="1:6" x14ac:dyDescent="0.25">
      <c r="A702" s="95">
        <v>21.315068493150687</v>
      </c>
      <c r="B702" s="95" t="s">
        <v>775</v>
      </c>
      <c r="C702" s="99" t="s">
        <v>64</v>
      </c>
      <c r="D702" s="96">
        <v>54014</v>
      </c>
      <c r="E702" s="97">
        <v>3.7200000000000004E-2</v>
      </c>
      <c r="F702" s="98" t="s">
        <v>197</v>
      </c>
    </row>
    <row r="703" spans="1:6" x14ac:dyDescent="0.25">
      <c r="A703" s="95">
        <v>21.326027397260273</v>
      </c>
      <c r="B703" s="95" t="s">
        <v>777</v>
      </c>
      <c r="C703" s="99" t="s">
        <v>95</v>
      </c>
      <c r="D703" s="96">
        <v>54018</v>
      </c>
      <c r="E703" s="97">
        <v>3.5479999999999998E-2</v>
      </c>
      <c r="F703" s="98" t="s">
        <v>197</v>
      </c>
    </row>
    <row r="704" spans="1:6" x14ac:dyDescent="0.25">
      <c r="A704" s="95">
        <v>21.326027397260273</v>
      </c>
      <c r="B704" s="95" t="s">
        <v>776</v>
      </c>
      <c r="C704" s="99" t="s">
        <v>78</v>
      </c>
      <c r="D704" s="96">
        <v>54018</v>
      </c>
      <c r="E704" s="97">
        <v>3.5900000000000001E-2</v>
      </c>
      <c r="F704" s="98" t="s">
        <v>197</v>
      </c>
    </row>
    <row r="705" spans="1:6" x14ac:dyDescent="0.25">
      <c r="A705" s="95">
        <v>21.339726027397262</v>
      </c>
      <c r="B705" s="95" t="s">
        <v>778</v>
      </c>
      <c r="C705" s="99" t="s">
        <v>98</v>
      </c>
      <c r="D705" s="96">
        <v>54023</v>
      </c>
      <c r="E705" s="97">
        <v>3.5539999999999995E-2</v>
      </c>
      <c r="F705" s="98" t="s">
        <v>197</v>
      </c>
    </row>
    <row r="706" spans="1:6" x14ac:dyDescent="0.25">
      <c r="A706" s="95">
        <v>21.345205479452055</v>
      </c>
      <c r="B706" s="95" t="s">
        <v>779</v>
      </c>
      <c r="C706" s="99" t="s">
        <v>78</v>
      </c>
      <c r="D706" s="96">
        <v>54025</v>
      </c>
      <c r="E706" s="97">
        <v>3.5099999999999999E-2</v>
      </c>
      <c r="F706" s="98" t="s">
        <v>197</v>
      </c>
    </row>
    <row r="707" spans="1:6" x14ac:dyDescent="0.25">
      <c r="A707" s="95">
        <v>21.372602739726027</v>
      </c>
      <c r="B707" s="95" t="s">
        <v>780</v>
      </c>
      <c r="C707" s="99" t="s">
        <v>86</v>
      </c>
      <c r="D707" s="96">
        <v>54035</v>
      </c>
      <c r="E707" s="97">
        <v>4.1149999999999999E-2</v>
      </c>
      <c r="F707" s="98" t="s">
        <v>197</v>
      </c>
    </row>
    <row r="708" spans="1:6" x14ac:dyDescent="0.25">
      <c r="A708" s="95">
        <v>21.594520547945205</v>
      </c>
      <c r="B708" s="95" t="s">
        <v>781</v>
      </c>
      <c r="C708" s="99" t="s">
        <v>80</v>
      </c>
      <c r="D708" s="96">
        <v>54116</v>
      </c>
      <c r="E708" s="97">
        <v>3.4849999999999999E-2</v>
      </c>
      <c r="F708" s="98" t="s">
        <v>197</v>
      </c>
    </row>
    <row r="709" spans="1:6" x14ac:dyDescent="0.25">
      <c r="A709" s="95">
        <v>21.794520547945204</v>
      </c>
      <c r="B709" s="95" t="s">
        <v>782</v>
      </c>
      <c r="C709" s="99" t="s">
        <v>88</v>
      </c>
      <c r="D709" s="96">
        <v>54189</v>
      </c>
      <c r="E709" s="97">
        <v>3.7200000000000004E-2</v>
      </c>
      <c r="F709" s="98" t="s">
        <v>197</v>
      </c>
    </row>
    <row r="710" spans="1:6" x14ac:dyDescent="0.25">
      <c r="A710" s="95">
        <v>21.909589041095892</v>
      </c>
      <c r="B710" s="95" t="s">
        <v>783</v>
      </c>
      <c r="C710" s="99" t="s">
        <v>72</v>
      </c>
      <c r="D710" s="96">
        <v>54231</v>
      </c>
      <c r="E710" s="97">
        <v>3.8379999999999997E-2</v>
      </c>
      <c r="F710" s="98" t="s">
        <v>197</v>
      </c>
    </row>
    <row r="711" spans="1:6" x14ac:dyDescent="0.25">
      <c r="A711" s="95">
        <v>21.967123287671232</v>
      </c>
      <c r="B711" s="95" t="s">
        <v>784</v>
      </c>
      <c r="C711" s="99" t="s">
        <v>86</v>
      </c>
      <c r="D711" s="96">
        <v>54252</v>
      </c>
      <c r="E711" s="97">
        <v>4.1740000000000006E-2</v>
      </c>
      <c r="F711" s="98" t="s">
        <v>197</v>
      </c>
    </row>
    <row r="712" spans="1:6" x14ac:dyDescent="0.25">
      <c r="A712" s="95">
        <v>22.005479452054793</v>
      </c>
      <c r="B712" s="95" t="s">
        <v>785</v>
      </c>
      <c r="C712" s="99" t="s">
        <v>108</v>
      </c>
      <c r="D712" s="96">
        <v>54266</v>
      </c>
      <c r="E712" s="97">
        <v>4.4549999999999999E-2</v>
      </c>
      <c r="F712" s="98" t="s">
        <v>197</v>
      </c>
    </row>
    <row r="713" spans="1:6" x14ac:dyDescent="0.25">
      <c r="A713" s="95">
        <v>22.016438356164382</v>
      </c>
      <c r="B713" s="95" t="s">
        <v>786</v>
      </c>
      <c r="C713" s="99" t="s">
        <v>96</v>
      </c>
      <c r="D713" s="96">
        <v>54270</v>
      </c>
      <c r="E713" s="97">
        <v>3.6000000000000004E-2</v>
      </c>
      <c r="F713" s="98" t="s">
        <v>197</v>
      </c>
    </row>
    <row r="714" spans="1:6" x14ac:dyDescent="0.25">
      <c r="A714" s="95">
        <v>22.150684931506849</v>
      </c>
      <c r="B714" s="95" t="s">
        <v>787</v>
      </c>
      <c r="C714" s="99" t="s">
        <v>105</v>
      </c>
      <c r="D714" s="96">
        <v>54319</v>
      </c>
      <c r="E714" s="97">
        <v>3.7339999999999998E-2</v>
      </c>
      <c r="F714" s="98" t="s">
        <v>197</v>
      </c>
    </row>
    <row r="715" spans="1:6" x14ac:dyDescent="0.25">
      <c r="A715" s="95">
        <v>22.331506849315069</v>
      </c>
      <c r="B715" s="95" t="s">
        <v>788</v>
      </c>
      <c r="C715" s="99" t="s">
        <v>95</v>
      </c>
      <c r="D715" s="96">
        <v>54385</v>
      </c>
      <c r="E715" s="97">
        <v>3.95E-2</v>
      </c>
      <c r="F715" s="98" t="s">
        <v>197</v>
      </c>
    </row>
    <row r="716" spans="1:6" x14ac:dyDescent="0.25">
      <c r="A716" s="95">
        <v>22.339726027397262</v>
      </c>
      <c r="B716" s="95" t="s">
        <v>789</v>
      </c>
      <c r="C716" s="99" t="s">
        <v>98</v>
      </c>
      <c r="D716" s="96">
        <v>54388</v>
      </c>
      <c r="E716" s="97">
        <v>3.9489999999999997E-2</v>
      </c>
      <c r="F716" s="98" t="s">
        <v>197</v>
      </c>
    </row>
    <row r="717" spans="1:6" x14ac:dyDescent="0.25">
      <c r="A717" s="95">
        <v>22.36986301369863</v>
      </c>
      <c r="B717" s="95" t="s">
        <v>790</v>
      </c>
      <c r="C717" s="99" t="s">
        <v>70</v>
      </c>
      <c r="D717" s="96">
        <v>54399</v>
      </c>
      <c r="E717" s="97">
        <v>3.85E-2</v>
      </c>
      <c r="F717" s="98" t="s">
        <v>197</v>
      </c>
    </row>
    <row r="718" spans="1:6" x14ac:dyDescent="0.25">
      <c r="A718" s="95">
        <v>22.484931506849314</v>
      </c>
      <c r="B718" s="95" t="s">
        <v>791</v>
      </c>
      <c r="C718" s="99" t="s">
        <v>72</v>
      </c>
      <c r="D718" s="96">
        <v>54441</v>
      </c>
      <c r="E718" s="97">
        <v>4.2480000000000004E-2</v>
      </c>
      <c r="F718" s="98" t="s">
        <v>197</v>
      </c>
    </row>
    <row r="719" spans="1:6" x14ac:dyDescent="0.25">
      <c r="A719" s="95">
        <v>22.542465753424658</v>
      </c>
      <c r="B719" s="95" t="s">
        <v>792</v>
      </c>
      <c r="C719" s="99" t="s">
        <v>96</v>
      </c>
      <c r="D719" s="96">
        <v>54462</v>
      </c>
      <c r="E719" s="97">
        <v>3.6000000000000004E-2</v>
      </c>
      <c r="F719" s="98" t="s">
        <v>197</v>
      </c>
    </row>
    <row r="720" spans="1:6" x14ac:dyDescent="0.25">
      <c r="A720" s="95">
        <v>22.61917808219178</v>
      </c>
      <c r="B720" s="95" t="s">
        <v>793</v>
      </c>
      <c r="C720" s="99" t="s">
        <v>88</v>
      </c>
      <c r="D720" s="96">
        <v>54490</v>
      </c>
      <c r="E720" s="97">
        <v>3.6699999999999997E-2</v>
      </c>
      <c r="F720" s="98" t="s">
        <v>197</v>
      </c>
    </row>
    <row r="721" spans="1:6" x14ac:dyDescent="0.25">
      <c r="A721" s="95">
        <v>22.715068493150685</v>
      </c>
      <c r="B721" s="95" t="s">
        <v>794</v>
      </c>
      <c r="C721" s="99" t="s">
        <v>89</v>
      </c>
      <c r="D721" s="96">
        <v>54525</v>
      </c>
      <c r="E721" s="97">
        <v>3.458E-2</v>
      </c>
      <c r="F721" s="98" t="s">
        <v>197</v>
      </c>
    </row>
    <row r="722" spans="1:6" x14ac:dyDescent="0.25">
      <c r="A722" s="95">
        <v>22.917808219178081</v>
      </c>
      <c r="B722" s="95" t="s">
        <v>795</v>
      </c>
      <c r="C722" s="99" t="s">
        <v>64</v>
      </c>
      <c r="D722" s="96">
        <v>54599</v>
      </c>
      <c r="E722" s="97">
        <v>3.6299999999999999E-2</v>
      </c>
      <c r="F722" s="98" t="s">
        <v>197</v>
      </c>
    </row>
    <row r="723" spans="1:6" x14ac:dyDescent="0.25">
      <c r="A723" s="95">
        <v>22.953424657534246</v>
      </c>
      <c r="B723" s="95" t="s">
        <v>796</v>
      </c>
      <c r="C723" s="99" t="s">
        <v>98</v>
      </c>
      <c r="D723" s="96">
        <v>54612</v>
      </c>
      <c r="E723" s="97">
        <v>3.1059999999999997E-2</v>
      </c>
      <c r="F723" s="98" t="s">
        <v>197</v>
      </c>
    </row>
    <row r="724" spans="1:6" x14ac:dyDescent="0.25">
      <c r="A724" s="95">
        <v>23.016438356164382</v>
      </c>
      <c r="B724" s="95" t="s">
        <v>797</v>
      </c>
      <c r="C724" s="99" t="s">
        <v>111</v>
      </c>
      <c r="D724" s="96">
        <v>54635</v>
      </c>
      <c r="E724" s="97">
        <v>4.156E-2</v>
      </c>
      <c r="F724" s="98" t="s">
        <v>197</v>
      </c>
    </row>
    <row r="725" spans="1:6" x14ac:dyDescent="0.25">
      <c r="A725" s="95">
        <v>23.041095890410958</v>
      </c>
      <c r="B725" s="95" t="s">
        <v>798</v>
      </c>
      <c r="C725" s="99" t="s">
        <v>70</v>
      </c>
      <c r="D725" s="96">
        <v>54644</v>
      </c>
      <c r="E725" s="97">
        <v>2.8199999999999999E-2</v>
      </c>
      <c r="F725" s="98" t="s">
        <v>197</v>
      </c>
    </row>
    <row r="726" spans="1:6" x14ac:dyDescent="0.25">
      <c r="A726" s="95">
        <v>23.041095890410958</v>
      </c>
      <c r="B726" s="95" t="s">
        <v>799</v>
      </c>
      <c r="C726" s="99" t="s">
        <v>78</v>
      </c>
      <c r="D726" s="96">
        <v>54644</v>
      </c>
      <c r="E726" s="97">
        <v>3.0099999999999998E-2</v>
      </c>
      <c r="F726" s="98" t="s">
        <v>197</v>
      </c>
    </row>
    <row r="727" spans="1:6" x14ac:dyDescent="0.25">
      <c r="A727" s="95">
        <v>23.12054794520548</v>
      </c>
      <c r="B727" s="95" t="s">
        <v>800</v>
      </c>
      <c r="C727" s="99" t="s">
        <v>95</v>
      </c>
      <c r="D727" s="96">
        <v>54673</v>
      </c>
      <c r="E727" s="97">
        <v>2.963E-2</v>
      </c>
      <c r="F727" s="98" t="s">
        <v>197</v>
      </c>
    </row>
    <row r="728" spans="1:6" x14ac:dyDescent="0.25">
      <c r="A728" s="95">
        <v>23.224657534246575</v>
      </c>
      <c r="B728" s="95" t="s">
        <v>801</v>
      </c>
      <c r="C728" s="99" t="s">
        <v>104</v>
      </c>
      <c r="D728" s="96">
        <v>54711</v>
      </c>
      <c r="E728" s="97">
        <v>2.794E-2</v>
      </c>
      <c r="F728" s="98" t="s">
        <v>197</v>
      </c>
    </row>
    <row r="729" spans="1:6" x14ac:dyDescent="0.25">
      <c r="A729" s="95">
        <v>23.378082191780823</v>
      </c>
      <c r="B729" s="95" t="s">
        <v>802</v>
      </c>
      <c r="C729" s="99" t="s">
        <v>80</v>
      </c>
      <c r="D729" s="96">
        <v>54767</v>
      </c>
      <c r="E729" s="97">
        <v>2.9900000000000003E-2</v>
      </c>
      <c r="F729" s="98" t="s">
        <v>197</v>
      </c>
    </row>
    <row r="730" spans="1:6" x14ac:dyDescent="0.25">
      <c r="A730" s="95">
        <v>23.542465753424658</v>
      </c>
      <c r="B730" s="95" t="s">
        <v>803</v>
      </c>
      <c r="C730" s="99" t="s">
        <v>96</v>
      </c>
      <c r="D730" s="96">
        <v>54827</v>
      </c>
      <c r="E730" s="97">
        <v>3.0499999999999999E-2</v>
      </c>
      <c r="F730" s="98" t="s">
        <v>197</v>
      </c>
    </row>
    <row r="731" spans="1:6" x14ac:dyDescent="0.25">
      <c r="A731" s="95">
        <v>23.597260273972601</v>
      </c>
      <c r="B731" s="95" t="s">
        <v>804</v>
      </c>
      <c r="C731" s="99" t="s">
        <v>64</v>
      </c>
      <c r="D731" s="96">
        <v>54847</v>
      </c>
      <c r="E731" s="97">
        <v>2.7099999999999999E-2</v>
      </c>
      <c r="F731" s="98" t="s">
        <v>197</v>
      </c>
    </row>
    <row r="732" spans="1:6" x14ac:dyDescent="0.25">
      <c r="A732" s="95">
        <v>23.616438356164384</v>
      </c>
      <c r="B732" s="95" t="s">
        <v>805</v>
      </c>
      <c r="C732" s="99" t="s">
        <v>88</v>
      </c>
      <c r="D732" s="96">
        <v>54854</v>
      </c>
      <c r="E732" s="97">
        <v>2.8399999999999998E-2</v>
      </c>
      <c r="F732" s="98" t="s">
        <v>197</v>
      </c>
    </row>
    <row r="733" spans="1:6" x14ac:dyDescent="0.25">
      <c r="A733" s="95">
        <v>23.654794520547945</v>
      </c>
      <c r="B733" s="95" t="s">
        <v>806</v>
      </c>
      <c r="C733" s="99" t="s">
        <v>86</v>
      </c>
      <c r="D733" s="96">
        <v>54868</v>
      </c>
      <c r="E733" s="97">
        <v>4.2060000000000007E-2</v>
      </c>
      <c r="F733" s="98" t="s">
        <v>197</v>
      </c>
    </row>
    <row r="734" spans="1:6" x14ac:dyDescent="0.25">
      <c r="A734" s="95">
        <v>23.684931506849313</v>
      </c>
      <c r="B734" s="95" t="s">
        <v>807</v>
      </c>
      <c r="C734" s="99" t="s">
        <v>78</v>
      </c>
      <c r="D734" s="96">
        <v>54879</v>
      </c>
      <c r="E734" s="97">
        <v>3.6499999999999998E-2</v>
      </c>
      <c r="F734" s="98" t="s">
        <v>197</v>
      </c>
    </row>
    <row r="735" spans="1:6" x14ac:dyDescent="0.25">
      <c r="A735" s="95">
        <v>23.695890410958903</v>
      </c>
      <c r="B735" s="95" t="s">
        <v>808</v>
      </c>
      <c r="C735" s="99" t="s">
        <v>64</v>
      </c>
      <c r="D735" s="96">
        <v>54883</v>
      </c>
      <c r="E735" s="97">
        <v>3.6400000000000002E-2</v>
      </c>
      <c r="F735" s="98" t="s">
        <v>197</v>
      </c>
    </row>
    <row r="736" spans="1:6" x14ac:dyDescent="0.25">
      <c r="A736" s="95">
        <v>23.739726027397261</v>
      </c>
      <c r="B736" s="95" t="s">
        <v>809</v>
      </c>
      <c r="C736" s="99" t="s">
        <v>103</v>
      </c>
      <c r="D736" s="96">
        <v>54899</v>
      </c>
      <c r="E736" s="97">
        <v>3.0299999999999997E-2</v>
      </c>
      <c r="F736" s="98" t="s">
        <v>197</v>
      </c>
    </row>
    <row r="737" spans="1:6" x14ac:dyDescent="0.25">
      <c r="A737" s="95">
        <v>23.816438356164383</v>
      </c>
      <c r="B737" s="95" t="s">
        <v>810</v>
      </c>
      <c r="C737" s="99" t="s">
        <v>98</v>
      </c>
      <c r="D737" s="96">
        <v>54927</v>
      </c>
      <c r="E737" s="97">
        <v>2.8990000000000002E-2</v>
      </c>
      <c r="F737" s="98" t="s">
        <v>197</v>
      </c>
    </row>
    <row r="738" spans="1:6" x14ac:dyDescent="0.25">
      <c r="A738" s="95">
        <v>23.909589041095892</v>
      </c>
      <c r="B738" s="95" t="s">
        <v>811</v>
      </c>
      <c r="C738" s="99" t="s">
        <v>112</v>
      </c>
      <c r="D738" s="96">
        <v>54961</v>
      </c>
      <c r="E738" s="97">
        <v>0.04</v>
      </c>
      <c r="F738" s="98" t="s">
        <v>197</v>
      </c>
    </row>
    <row r="739" spans="1:6" x14ac:dyDescent="0.25">
      <c r="A739" s="95">
        <v>23.953424657534246</v>
      </c>
      <c r="B739" s="95" t="s">
        <v>812</v>
      </c>
      <c r="C739" s="99" t="s">
        <v>93</v>
      </c>
      <c r="D739" s="96">
        <v>54977</v>
      </c>
      <c r="E739" s="97">
        <v>2.981E-2</v>
      </c>
      <c r="F739" s="98" t="s">
        <v>197</v>
      </c>
    </row>
    <row r="740" spans="1:6" x14ac:dyDescent="0.25">
      <c r="A740" s="95">
        <v>23.967123287671232</v>
      </c>
      <c r="B740" s="95" t="s">
        <v>813</v>
      </c>
      <c r="C740" s="99" t="s">
        <v>70</v>
      </c>
      <c r="D740" s="96">
        <v>54982</v>
      </c>
      <c r="E740" s="97">
        <v>2.5399999999999999E-2</v>
      </c>
      <c r="F740" s="98" t="s">
        <v>197</v>
      </c>
    </row>
    <row r="741" spans="1:6" x14ac:dyDescent="0.25">
      <c r="A741" s="95">
        <v>24.136986301369863</v>
      </c>
      <c r="B741" s="95" t="s">
        <v>814</v>
      </c>
      <c r="C741" s="99" t="s">
        <v>72</v>
      </c>
      <c r="D741" s="96">
        <v>55044</v>
      </c>
      <c r="E741" s="97">
        <v>3.6510000000000001E-2</v>
      </c>
      <c r="F741" s="98" t="s">
        <v>197</v>
      </c>
    </row>
    <row r="742" spans="1:6" x14ac:dyDescent="0.25">
      <c r="A742" s="95">
        <v>24.17808219178082</v>
      </c>
      <c r="B742" s="95" t="s">
        <v>815</v>
      </c>
      <c r="C742" s="99" t="s">
        <v>95</v>
      </c>
      <c r="D742" s="96">
        <v>55059</v>
      </c>
      <c r="E742" s="97">
        <v>2.6089999999999999E-2</v>
      </c>
      <c r="F742" s="98" t="s">
        <v>197</v>
      </c>
    </row>
    <row r="743" spans="1:6" x14ac:dyDescent="0.25">
      <c r="A743" s="95">
        <v>24.257534246575343</v>
      </c>
      <c r="B743" s="95" t="s">
        <v>816</v>
      </c>
      <c r="C743" s="99" t="s">
        <v>105</v>
      </c>
      <c r="D743" s="96">
        <v>55088</v>
      </c>
      <c r="E743" s="97">
        <v>4.8000000000000001E-2</v>
      </c>
      <c r="F743" s="98" t="s">
        <v>197</v>
      </c>
    </row>
    <row r="744" spans="1:6" x14ac:dyDescent="0.25">
      <c r="A744" s="95">
        <v>24.30958904109589</v>
      </c>
      <c r="B744" s="95" t="s">
        <v>817</v>
      </c>
      <c r="C744" s="99" t="s">
        <v>109</v>
      </c>
      <c r="D744" s="96">
        <v>55107</v>
      </c>
      <c r="E744" s="97">
        <v>4.888E-2</v>
      </c>
      <c r="F744" s="98" t="s">
        <v>197</v>
      </c>
    </row>
    <row r="745" spans="1:6" x14ac:dyDescent="0.25">
      <c r="A745" s="95">
        <v>24.317808219178083</v>
      </c>
      <c r="B745" s="95" t="s">
        <v>818</v>
      </c>
      <c r="C745" s="99" t="s">
        <v>95</v>
      </c>
      <c r="D745" s="96">
        <v>55110</v>
      </c>
      <c r="E745" s="97">
        <v>4.947E-2</v>
      </c>
      <c r="F745" s="98" t="s">
        <v>197</v>
      </c>
    </row>
    <row r="746" spans="1:6" x14ac:dyDescent="0.25">
      <c r="A746" s="95">
        <v>24.328767123287673</v>
      </c>
      <c r="B746" s="95" t="s">
        <v>819</v>
      </c>
      <c r="C746" s="99" t="s">
        <v>78</v>
      </c>
      <c r="D746" s="96">
        <v>55114</v>
      </c>
      <c r="E746" s="97">
        <v>4.9500000000000002E-2</v>
      </c>
      <c r="F746" s="98" t="s">
        <v>197</v>
      </c>
    </row>
    <row r="747" spans="1:6" x14ac:dyDescent="0.25">
      <c r="A747" s="95">
        <v>24.394520547945206</v>
      </c>
      <c r="B747" s="95" t="s">
        <v>820</v>
      </c>
      <c r="C747" s="99" t="s">
        <v>66</v>
      </c>
      <c r="D747" s="96">
        <v>55138</v>
      </c>
      <c r="E747" s="97">
        <v>2.954E-2</v>
      </c>
      <c r="F747" s="98" t="s">
        <v>197</v>
      </c>
    </row>
    <row r="748" spans="1:6" x14ac:dyDescent="0.25">
      <c r="A748" s="95">
        <v>24.528767123287672</v>
      </c>
      <c r="B748" s="95" t="s">
        <v>821</v>
      </c>
      <c r="C748" s="99" t="s">
        <v>101</v>
      </c>
      <c r="D748" s="96">
        <v>55187</v>
      </c>
      <c r="E748" s="97">
        <v>3.04E-2</v>
      </c>
      <c r="F748" s="98" t="s">
        <v>197</v>
      </c>
    </row>
    <row r="749" spans="1:6" x14ac:dyDescent="0.25">
      <c r="A749" s="95">
        <v>24.578082191780823</v>
      </c>
      <c r="B749" s="95" t="s">
        <v>822</v>
      </c>
      <c r="C749" s="99" t="s">
        <v>72</v>
      </c>
      <c r="D749" s="96">
        <v>55205</v>
      </c>
      <c r="E749" s="97">
        <v>2.947E-2</v>
      </c>
      <c r="F749" s="98" t="s">
        <v>197</v>
      </c>
    </row>
    <row r="750" spans="1:6" x14ac:dyDescent="0.25">
      <c r="A750" s="95">
        <v>24.753424657534246</v>
      </c>
      <c r="B750" s="95" t="s">
        <v>823</v>
      </c>
      <c r="C750" s="99" t="s">
        <v>103</v>
      </c>
      <c r="D750" s="96">
        <v>55269</v>
      </c>
      <c r="E750" s="97">
        <v>3.4409999999999996E-2</v>
      </c>
      <c r="F750" s="98" t="s">
        <v>197</v>
      </c>
    </row>
    <row r="751" spans="1:6" x14ac:dyDescent="0.25">
      <c r="A751" s="95">
        <v>24.772602739726029</v>
      </c>
      <c r="B751" s="95" t="s">
        <v>824</v>
      </c>
      <c r="C751" s="99" t="s">
        <v>109</v>
      </c>
      <c r="D751" s="96">
        <v>55276</v>
      </c>
      <c r="E751" s="97">
        <v>3.678E-2</v>
      </c>
      <c r="F751" s="98" t="s">
        <v>197</v>
      </c>
    </row>
    <row r="752" spans="1:6" x14ac:dyDescent="0.25">
      <c r="A752" s="95">
        <v>24.852054794520548</v>
      </c>
      <c r="B752" s="95" t="s">
        <v>825</v>
      </c>
      <c r="C752" s="99" t="s">
        <v>73</v>
      </c>
      <c r="D752" s="96">
        <v>55305</v>
      </c>
      <c r="E752" s="97">
        <v>3.7499999999999999E-2</v>
      </c>
      <c r="F752" s="98" t="s">
        <v>197</v>
      </c>
    </row>
    <row r="753" spans="1:6" x14ac:dyDescent="0.25">
      <c r="A753" s="95">
        <v>24.87123287671233</v>
      </c>
      <c r="B753" s="95" t="s">
        <v>826</v>
      </c>
      <c r="C753" s="99" t="s">
        <v>105</v>
      </c>
      <c r="D753" s="96">
        <v>55312</v>
      </c>
      <c r="E753" s="97">
        <v>2.632E-2</v>
      </c>
      <c r="F753" s="98" t="s">
        <v>197</v>
      </c>
    </row>
    <row r="754" spans="1:6" x14ac:dyDescent="0.25">
      <c r="A754" s="95">
        <v>24.926027397260274</v>
      </c>
      <c r="B754" s="95" t="s">
        <v>827</v>
      </c>
      <c r="C754" s="99" t="s">
        <v>98</v>
      </c>
      <c r="D754" s="96">
        <v>55332</v>
      </c>
      <c r="E754" s="97">
        <v>3.2869999999999996E-2</v>
      </c>
      <c r="F754" s="98" t="s">
        <v>197</v>
      </c>
    </row>
    <row r="755" spans="1:6" x14ac:dyDescent="0.25">
      <c r="A755" s="95">
        <v>25.115068493150684</v>
      </c>
      <c r="B755" s="95" t="s">
        <v>828</v>
      </c>
      <c r="C755" s="99" t="s">
        <v>95</v>
      </c>
      <c r="D755" s="96">
        <v>55401</v>
      </c>
      <c r="E755" s="97">
        <v>3.1739999999999997E-2</v>
      </c>
      <c r="F755" s="98" t="s">
        <v>197</v>
      </c>
    </row>
    <row r="756" spans="1:6" x14ac:dyDescent="0.25">
      <c r="A756" s="95">
        <v>25.142465753424659</v>
      </c>
      <c r="B756" s="95" t="s">
        <v>830</v>
      </c>
      <c r="C756" s="99" t="s">
        <v>64</v>
      </c>
      <c r="D756" s="96">
        <v>55411</v>
      </c>
      <c r="E756" s="97">
        <v>3.1E-2</v>
      </c>
      <c r="F756" s="98" t="s">
        <v>197</v>
      </c>
    </row>
    <row r="757" spans="1:6" x14ac:dyDescent="0.25">
      <c r="A757" s="95">
        <v>25.142465753424659</v>
      </c>
      <c r="B757" s="95" t="s">
        <v>829</v>
      </c>
      <c r="C757" s="99" t="s">
        <v>78</v>
      </c>
      <c r="D757" s="96">
        <v>55411</v>
      </c>
      <c r="E757" s="97">
        <v>3.2000000000000001E-2</v>
      </c>
      <c r="F757" s="98" t="s">
        <v>197</v>
      </c>
    </row>
    <row r="758" spans="1:6" x14ac:dyDescent="0.25">
      <c r="A758" s="95">
        <v>25.197260273972603</v>
      </c>
      <c r="B758" s="95" t="s">
        <v>831</v>
      </c>
      <c r="C758" s="99" t="s">
        <v>92</v>
      </c>
      <c r="D758" s="96">
        <v>55431</v>
      </c>
      <c r="E758" s="97">
        <v>3.15E-2</v>
      </c>
      <c r="F758" s="98" t="s">
        <v>197</v>
      </c>
    </row>
    <row r="759" spans="1:6" x14ac:dyDescent="0.25">
      <c r="A759" s="95">
        <v>25.202739726027396</v>
      </c>
      <c r="B759" s="95" t="s">
        <v>832</v>
      </c>
      <c r="C759" s="99" t="s">
        <v>106</v>
      </c>
      <c r="D759" s="96">
        <v>55433</v>
      </c>
      <c r="E759" s="97">
        <v>3.5539999999999995E-2</v>
      </c>
      <c r="F759" s="98" t="s">
        <v>197</v>
      </c>
    </row>
    <row r="760" spans="1:6" x14ac:dyDescent="0.25">
      <c r="A760" s="95">
        <v>25.232876712328768</v>
      </c>
      <c r="B760" s="95" t="s">
        <v>833</v>
      </c>
      <c r="C760" s="99" t="s">
        <v>80</v>
      </c>
      <c r="D760" s="96">
        <v>55444</v>
      </c>
      <c r="E760" s="97">
        <v>3.27E-2</v>
      </c>
      <c r="F760" s="98" t="s">
        <v>197</v>
      </c>
    </row>
    <row r="761" spans="1:6" x14ac:dyDescent="0.25">
      <c r="A761" s="95">
        <v>25.410958904109588</v>
      </c>
      <c r="B761" s="95" t="s">
        <v>834</v>
      </c>
      <c r="C761" s="99" t="s">
        <v>64</v>
      </c>
      <c r="D761" s="96">
        <v>55509</v>
      </c>
      <c r="E761" s="97">
        <v>0.04</v>
      </c>
      <c r="F761" s="98" t="s">
        <v>197</v>
      </c>
    </row>
    <row r="762" spans="1:6" x14ac:dyDescent="0.25">
      <c r="A762" s="95">
        <v>25.747945205479454</v>
      </c>
      <c r="B762" s="95" t="s">
        <v>835</v>
      </c>
      <c r="C762" s="99" t="s">
        <v>84</v>
      </c>
      <c r="D762" s="96">
        <v>55632</v>
      </c>
      <c r="E762" s="97">
        <v>4.1749999999999995E-2</v>
      </c>
      <c r="F762" s="98" t="s">
        <v>197</v>
      </c>
    </row>
    <row r="763" spans="1:6" x14ac:dyDescent="0.25">
      <c r="A763" s="95">
        <v>25.849315068493151</v>
      </c>
      <c r="B763" s="95" t="s">
        <v>836</v>
      </c>
      <c r="C763" s="99" t="s">
        <v>105</v>
      </c>
      <c r="D763" s="96">
        <v>55669</v>
      </c>
      <c r="E763" s="97">
        <v>4.6180000000000006E-2</v>
      </c>
      <c r="F763" s="98" t="s">
        <v>197</v>
      </c>
    </row>
    <row r="764" spans="1:6" x14ac:dyDescent="0.25">
      <c r="A764" s="95">
        <v>25.860273972602741</v>
      </c>
      <c r="B764" s="95" t="s">
        <v>837</v>
      </c>
      <c r="C764" s="99" t="s">
        <v>113</v>
      </c>
      <c r="D764" s="96">
        <v>55673</v>
      </c>
      <c r="E764" s="97">
        <v>4.8509999999999998E-2</v>
      </c>
      <c r="F764" s="98" t="s">
        <v>197</v>
      </c>
    </row>
    <row r="765" spans="1:6" x14ac:dyDescent="0.25">
      <c r="A765" s="95">
        <v>26.065753424657533</v>
      </c>
      <c r="B765" s="95" t="s">
        <v>838</v>
      </c>
      <c r="C765" s="99" t="s">
        <v>78</v>
      </c>
      <c r="D765" s="96">
        <v>55748</v>
      </c>
      <c r="E765" s="97">
        <v>4.5499999999999999E-2</v>
      </c>
      <c r="F765" s="98" t="s">
        <v>197</v>
      </c>
    </row>
    <row r="766" spans="1:6" x14ac:dyDescent="0.25">
      <c r="A766" s="95">
        <v>26.109589041095891</v>
      </c>
      <c r="B766" s="95" t="s">
        <v>839</v>
      </c>
      <c r="C766" s="99" t="s">
        <v>98</v>
      </c>
      <c r="D766" s="96">
        <v>55764</v>
      </c>
      <c r="E766" s="97">
        <v>4.7249999999999993E-2</v>
      </c>
      <c r="F766" s="98" t="s">
        <v>197</v>
      </c>
    </row>
    <row r="767" spans="1:6" x14ac:dyDescent="0.25">
      <c r="A767" s="95">
        <v>26.134246575342466</v>
      </c>
      <c r="B767" s="95" t="s">
        <v>841</v>
      </c>
      <c r="C767" s="99" t="s">
        <v>88</v>
      </c>
      <c r="D767" s="96">
        <v>55773</v>
      </c>
      <c r="E767" s="97">
        <v>4.4500000000000005E-2</v>
      </c>
      <c r="F767" s="98" t="s">
        <v>197</v>
      </c>
    </row>
    <row r="768" spans="1:6" x14ac:dyDescent="0.25">
      <c r="A768" s="95">
        <v>26.134246575342466</v>
      </c>
      <c r="B768" s="95" t="s">
        <v>840</v>
      </c>
      <c r="C768" s="99" t="s">
        <v>88</v>
      </c>
      <c r="D768" s="96">
        <v>55773</v>
      </c>
      <c r="E768" s="97">
        <v>3.9800000000000002E-2</v>
      </c>
      <c r="F768" s="98" t="s">
        <v>197</v>
      </c>
    </row>
    <row r="769" spans="1:6" x14ac:dyDescent="0.25">
      <c r="A769" s="95">
        <v>26.142465753424659</v>
      </c>
      <c r="B769" s="95" t="s">
        <v>842</v>
      </c>
      <c r="C769" s="99" t="s">
        <v>95</v>
      </c>
      <c r="D769" s="96">
        <v>55776</v>
      </c>
      <c r="E769" s="97">
        <v>4.7729999999999995E-2</v>
      </c>
      <c r="F769" s="98" t="s">
        <v>197</v>
      </c>
    </row>
    <row r="770" spans="1:6" x14ac:dyDescent="0.25">
      <c r="A770" s="95">
        <v>26.221917808219178</v>
      </c>
      <c r="B770" s="95" t="s">
        <v>843</v>
      </c>
      <c r="C770" s="99" t="s">
        <v>80</v>
      </c>
      <c r="D770" s="96">
        <v>55805</v>
      </c>
      <c r="E770" s="97">
        <v>4.9500000000000002E-2</v>
      </c>
      <c r="F770" s="98" t="s">
        <v>197</v>
      </c>
    </row>
    <row r="771" spans="1:6" x14ac:dyDescent="0.25">
      <c r="A771" s="95">
        <v>26.24931506849315</v>
      </c>
      <c r="B771" s="95" t="s">
        <v>844</v>
      </c>
      <c r="C771" s="99" t="s">
        <v>105</v>
      </c>
      <c r="D771" s="96">
        <v>55815</v>
      </c>
      <c r="E771" s="97">
        <v>3.9800000000000002E-2</v>
      </c>
      <c r="F771" s="98" t="s">
        <v>197</v>
      </c>
    </row>
    <row r="772" spans="1:6" x14ac:dyDescent="0.25">
      <c r="A772" s="95">
        <v>26.30958904109589</v>
      </c>
      <c r="B772" s="95" t="s">
        <v>845</v>
      </c>
      <c r="C772" s="99" t="s">
        <v>95</v>
      </c>
      <c r="D772" s="96">
        <v>55837</v>
      </c>
      <c r="E772" s="97">
        <v>3.857E-2</v>
      </c>
      <c r="F772" s="98" t="s">
        <v>197</v>
      </c>
    </row>
    <row r="773" spans="1:6" x14ac:dyDescent="0.25">
      <c r="A773" s="95">
        <v>26.30958904109589</v>
      </c>
      <c r="B773" s="95" t="s">
        <v>846</v>
      </c>
      <c r="C773" s="99" t="s">
        <v>89</v>
      </c>
      <c r="D773" s="96">
        <v>55837</v>
      </c>
      <c r="E773" s="97">
        <v>5.2249999999999998E-2</v>
      </c>
      <c r="F773" s="98" t="s">
        <v>197</v>
      </c>
    </row>
    <row r="774" spans="1:6" x14ac:dyDescent="0.25">
      <c r="A774" s="95">
        <v>26.347945205479451</v>
      </c>
      <c r="B774" s="95" t="s">
        <v>847</v>
      </c>
      <c r="C774" s="99" t="s">
        <v>70</v>
      </c>
      <c r="D774" s="96">
        <v>55851</v>
      </c>
      <c r="E774" s="97">
        <v>4.6699999999999998E-2</v>
      </c>
      <c r="F774" s="98" t="s">
        <v>197</v>
      </c>
    </row>
    <row r="775" spans="1:6" x14ac:dyDescent="0.25">
      <c r="A775" s="95">
        <v>26.512328767123286</v>
      </c>
      <c r="B775" s="95" t="s">
        <v>848</v>
      </c>
      <c r="C775" s="99" t="s">
        <v>64</v>
      </c>
      <c r="D775" s="96">
        <v>55911</v>
      </c>
      <c r="E775" s="97">
        <v>4.4600000000000001E-2</v>
      </c>
      <c r="F775" s="98" t="s">
        <v>197</v>
      </c>
    </row>
    <row r="776" spans="1:6" x14ac:dyDescent="0.25">
      <c r="A776" s="95">
        <v>26.794520547945204</v>
      </c>
      <c r="B776" s="95" t="s">
        <v>849</v>
      </c>
      <c r="C776" s="99" t="s">
        <v>96</v>
      </c>
      <c r="D776" s="96">
        <v>56014</v>
      </c>
      <c r="E776" s="97">
        <v>4.7E-2</v>
      </c>
      <c r="F776" s="98" t="s">
        <v>197</v>
      </c>
    </row>
    <row r="777" spans="1:6" x14ac:dyDescent="0.25">
      <c r="A777" s="95">
        <v>26.82191780821918</v>
      </c>
      <c r="B777" s="95" t="s">
        <v>850</v>
      </c>
      <c r="C777" s="99" t="s">
        <v>66</v>
      </c>
      <c r="D777" s="96">
        <v>56024</v>
      </c>
      <c r="E777" s="97">
        <v>3.7650000000000003E-2</v>
      </c>
      <c r="F777" s="98" t="s">
        <v>197</v>
      </c>
    </row>
    <row r="778" spans="1:6" x14ac:dyDescent="0.25">
      <c r="A778" s="95">
        <v>26.838356164383562</v>
      </c>
      <c r="B778" s="95" t="s">
        <v>852</v>
      </c>
      <c r="C778" s="99" t="s">
        <v>105</v>
      </c>
      <c r="D778" s="96">
        <v>56030</v>
      </c>
      <c r="E778" s="97">
        <v>4.8620000000000003E-2</v>
      </c>
      <c r="F778" s="98" t="s">
        <v>197</v>
      </c>
    </row>
    <row r="779" spans="1:6" x14ac:dyDescent="0.25">
      <c r="A779" s="95">
        <v>26.838356164383562</v>
      </c>
      <c r="B779" s="95" t="s">
        <v>851</v>
      </c>
      <c r="C779" s="99" t="s">
        <v>86</v>
      </c>
      <c r="D779" s="96">
        <v>56030</v>
      </c>
      <c r="E779" s="97">
        <v>5.4260000000000003E-2</v>
      </c>
      <c r="F779" s="98" t="s">
        <v>197</v>
      </c>
    </row>
    <row r="780" spans="1:6" x14ac:dyDescent="0.25">
      <c r="A780" s="95">
        <v>26.857534246575341</v>
      </c>
      <c r="B780" s="95" t="s">
        <v>853</v>
      </c>
      <c r="C780" s="99" t="s">
        <v>212</v>
      </c>
      <c r="D780" s="96">
        <v>56037</v>
      </c>
      <c r="E780" s="97">
        <v>4.8300000000000003E-2</v>
      </c>
      <c r="F780" s="98" t="s">
        <v>197</v>
      </c>
    </row>
    <row r="781" spans="1:6" x14ac:dyDescent="0.25">
      <c r="A781" s="95">
        <v>26.964383561643835</v>
      </c>
      <c r="B781" s="95" t="s">
        <v>854</v>
      </c>
      <c r="C781" s="99" t="s">
        <v>77</v>
      </c>
      <c r="D781" s="96">
        <v>56076</v>
      </c>
      <c r="E781" s="97">
        <v>4.446E-2</v>
      </c>
      <c r="F781" s="98" t="s">
        <v>197</v>
      </c>
    </row>
    <row r="782" spans="1:6" x14ac:dyDescent="0.25">
      <c r="A782" s="95">
        <v>27.019178082191782</v>
      </c>
      <c r="B782" s="95" t="s">
        <v>855</v>
      </c>
      <c r="C782" s="99" t="s">
        <v>88</v>
      </c>
      <c r="D782" s="96">
        <v>56096</v>
      </c>
      <c r="E782" s="97">
        <v>4.8600000000000004E-2</v>
      </c>
      <c r="F782" s="98" t="s">
        <v>197</v>
      </c>
    </row>
    <row r="783" spans="1:6" x14ac:dyDescent="0.25">
      <c r="A783" s="95">
        <v>27.158904109589042</v>
      </c>
      <c r="B783" s="95" t="s">
        <v>856</v>
      </c>
      <c r="C783" s="99" t="s">
        <v>95</v>
      </c>
      <c r="D783" s="96">
        <v>56147</v>
      </c>
      <c r="E783" s="97">
        <v>5.0880000000000002E-2</v>
      </c>
      <c r="F783" s="98" t="s">
        <v>197</v>
      </c>
    </row>
    <row r="784" spans="1:6" x14ac:dyDescent="0.25">
      <c r="A784" s="95">
        <v>27.194520547945206</v>
      </c>
      <c r="B784" s="95" t="s">
        <v>857</v>
      </c>
      <c r="C784" s="99" t="s">
        <v>98</v>
      </c>
      <c r="D784" s="96">
        <v>56160</v>
      </c>
      <c r="E784" s="97">
        <v>5.3259999999999995E-2</v>
      </c>
      <c r="F784" s="98" t="s">
        <v>197</v>
      </c>
    </row>
    <row r="785" spans="1:6" x14ac:dyDescent="0.25">
      <c r="A785" s="95">
        <v>27.202739726027396</v>
      </c>
      <c r="B785" s="95" t="s">
        <v>858</v>
      </c>
      <c r="C785" s="99" t="s">
        <v>78</v>
      </c>
      <c r="D785" s="96">
        <v>56163</v>
      </c>
      <c r="E785" s="97">
        <v>5.67E-2</v>
      </c>
      <c r="F785" s="98" t="s">
        <v>197</v>
      </c>
    </row>
    <row r="786" spans="1:6" x14ac:dyDescent="0.25">
      <c r="A786" s="95">
        <v>27.205479452054796</v>
      </c>
      <c r="B786" s="95" t="s">
        <v>859</v>
      </c>
      <c r="C786" s="99" t="s">
        <v>88</v>
      </c>
      <c r="D786" s="96">
        <v>56164</v>
      </c>
      <c r="E786" s="97">
        <v>4.6799999999999994E-2</v>
      </c>
      <c r="F786" s="98" t="s">
        <v>197</v>
      </c>
    </row>
    <row r="787" spans="1:6" x14ac:dyDescent="0.25">
      <c r="A787" s="95">
        <v>27.205479452054796</v>
      </c>
      <c r="B787" s="95" t="s">
        <v>860</v>
      </c>
      <c r="C787" s="99" t="s">
        <v>106</v>
      </c>
      <c r="D787" s="96">
        <v>56164</v>
      </c>
      <c r="E787" s="97">
        <v>3.5539999999999995E-2</v>
      </c>
      <c r="F787" s="98" t="s">
        <v>197</v>
      </c>
    </row>
    <row r="788" spans="1:6" x14ac:dyDescent="0.25">
      <c r="A788" s="95">
        <v>27.290410958904111</v>
      </c>
      <c r="B788" s="95" t="s">
        <v>861</v>
      </c>
      <c r="C788" s="99" t="s">
        <v>95</v>
      </c>
      <c r="D788" s="96">
        <v>56195</v>
      </c>
      <c r="E788" s="97">
        <v>4.5579999999999996E-2</v>
      </c>
      <c r="F788" s="98" t="s">
        <v>197</v>
      </c>
    </row>
    <row r="789" spans="1:6" x14ac:dyDescent="0.25">
      <c r="A789" s="95">
        <v>27.695890410958903</v>
      </c>
      <c r="B789" s="95" t="s">
        <v>862</v>
      </c>
      <c r="C789" s="99" t="s">
        <v>88</v>
      </c>
      <c r="D789" s="96">
        <v>56343</v>
      </c>
      <c r="E789" s="97">
        <v>4.8899999999999999E-2</v>
      </c>
      <c r="F789" s="98" t="s">
        <v>197</v>
      </c>
    </row>
    <row r="790" spans="1:6" x14ac:dyDescent="0.25">
      <c r="A790" s="95">
        <v>27.772602739726029</v>
      </c>
      <c r="B790" s="95" t="s">
        <v>863</v>
      </c>
      <c r="C790" s="99" t="s">
        <v>96</v>
      </c>
      <c r="D790" s="96">
        <v>56371</v>
      </c>
      <c r="E790" s="97">
        <v>5.0999999999999997E-2</v>
      </c>
      <c r="F790" s="98" t="s">
        <v>197</v>
      </c>
    </row>
    <row r="791" spans="1:6" x14ac:dyDescent="0.25">
      <c r="A791" s="95">
        <v>27.827397260273973</v>
      </c>
      <c r="B791" s="95" t="s">
        <v>864</v>
      </c>
      <c r="C791" s="99" t="s">
        <v>77</v>
      </c>
      <c r="D791" s="96">
        <v>56391</v>
      </c>
      <c r="E791" s="97">
        <v>4.7419999999999997E-2</v>
      </c>
      <c r="F791" s="98" t="s">
        <v>197</v>
      </c>
    </row>
    <row r="792" spans="1:6" x14ac:dyDescent="0.25">
      <c r="A792" s="95">
        <v>27.841095890410958</v>
      </c>
      <c r="B792" s="95" t="s">
        <v>865</v>
      </c>
      <c r="C792" s="99" t="s">
        <v>105</v>
      </c>
      <c r="D792" s="96">
        <v>56396</v>
      </c>
      <c r="E792" s="97">
        <v>4.897E-2</v>
      </c>
      <c r="F792" s="98" t="s">
        <v>197</v>
      </c>
    </row>
    <row r="793" spans="1:6" x14ac:dyDescent="0.25">
      <c r="A793" s="95">
        <v>27.852054794520548</v>
      </c>
      <c r="B793" s="95" t="s">
        <v>866</v>
      </c>
      <c r="C793" s="99" t="s">
        <v>98</v>
      </c>
      <c r="D793" s="96">
        <v>56400</v>
      </c>
      <c r="E793" s="97">
        <v>4.99E-2</v>
      </c>
      <c r="F793" s="98" t="s">
        <v>197</v>
      </c>
    </row>
    <row r="794" spans="1:6" x14ac:dyDescent="0.25">
      <c r="A794" s="95">
        <v>27.854794520547944</v>
      </c>
      <c r="B794" s="95" t="s">
        <v>867</v>
      </c>
      <c r="C794" s="99" t="s">
        <v>73</v>
      </c>
      <c r="D794" s="96">
        <v>56401</v>
      </c>
      <c r="E794" s="97">
        <v>5.0799999999999998E-2</v>
      </c>
      <c r="F794" s="98" t="s">
        <v>197</v>
      </c>
    </row>
    <row r="795" spans="1:6" x14ac:dyDescent="0.25">
      <c r="A795" s="95">
        <v>27.87123287671233</v>
      </c>
      <c r="B795" s="95" t="s">
        <v>868</v>
      </c>
      <c r="C795" s="99" t="s">
        <v>84</v>
      </c>
      <c r="D795" s="96">
        <v>56407</v>
      </c>
      <c r="E795" s="97">
        <v>4.691E-2</v>
      </c>
      <c r="F795" s="98" t="s">
        <v>197</v>
      </c>
    </row>
    <row r="796" spans="1:6" x14ac:dyDescent="0.25">
      <c r="A796" s="95">
        <v>27.92876712328767</v>
      </c>
      <c r="B796" s="95" t="s">
        <v>869</v>
      </c>
      <c r="C796" s="99" t="s">
        <v>72</v>
      </c>
      <c r="D796" s="96">
        <v>56428</v>
      </c>
      <c r="E796" s="97">
        <v>4.99E-2</v>
      </c>
      <c r="F796" s="98" t="s">
        <v>197</v>
      </c>
    </row>
    <row r="797" spans="1:6" x14ac:dyDescent="0.25">
      <c r="A797" s="95">
        <v>28.134246575342466</v>
      </c>
      <c r="B797" s="95" t="s">
        <v>870</v>
      </c>
      <c r="C797" s="99" t="s">
        <v>95</v>
      </c>
      <c r="D797" s="96">
        <v>56503</v>
      </c>
      <c r="E797" s="97">
        <v>4.6639999999999994E-2</v>
      </c>
      <c r="F797" s="98" t="s">
        <v>197</v>
      </c>
    </row>
    <row r="798" spans="1:6" x14ac:dyDescent="0.25">
      <c r="A798" s="95">
        <v>28.142465753424659</v>
      </c>
      <c r="B798" s="95" t="s">
        <v>871</v>
      </c>
      <c r="C798" s="99" t="s">
        <v>66</v>
      </c>
      <c r="D798" s="96">
        <v>56506</v>
      </c>
      <c r="E798" s="97">
        <v>5.2760000000000001E-2</v>
      </c>
      <c r="F798" s="98" t="s">
        <v>197</v>
      </c>
    </row>
    <row r="799" spans="1:6" x14ac:dyDescent="0.25">
      <c r="A799" s="95">
        <v>28.210958904109589</v>
      </c>
      <c r="B799" s="95" t="s">
        <v>872</v>
      </c>
      <c r="C799" s="99" t="s">
        <v>88</v>
      </c>
      <c r="D799" s="96">
        <v>56531</v>
      </c>
      <c r="E799" s="97">
        <v>4.5400000000000003E-2</v>
      </c>
      <c r="F799" s="98" t="s">
        <v>197</v>
      </c>
    </row>
    <row r="800" spans="1:6" x14ac:dyDescent="0.25">
      <c r="A800" s="95">
        <v>28.353424657534248</v>
      </c>
      <c r="B800" s="95" t="s">
        <v>873</v>
      </c>
      <c r="C800" s="99" t="s">
        <v>64</v>
      </c>
      <c r="D800" s="96">
        <v>56583</v>
      </c>
      <c r="E800" s="97">
        <v>4.8499999999999995E-2</v>
      </c>
      <c r="F800" s="98" t="s">
        <v>197</v>
      </c>
    </row>
    <row r="801" spans="1:6" x14ac:dyDescent="0.25">
      <c r="A801" s="95">
        <v>28.635616438356163</v>
      </c>
      <c r="B801" s="95" t="s">
        <v>874</v>
      </c>
      <c r="C801" s="99" t="s">
        <v>72</v>
      </c>
      <c r="D801" s="96">
        <v>56686</v>
      </c>
      <c r="E801" s="97">
        <v>4.8659999999999995E-2</v>
      </c>
      <c r="F801" s="98" t="s">
        <v>197</v>
      </c>
    </row>
    <row r="802" spans="1:6" x14ac:dyDescent="0.25">
      <c r="A802" s="95">
        <v>28.657534246575342</v>
      </c>
      <c r="B802" s="95" t="s">
        <v>875</v>
      </c>
      <c r="C802" s="99" t="s">
        <v>66</v>
      </c>
      <c r="D802" s="96">
        <v>56694</v>
      </c>
      <c r="E802" s="97">
        <v>4.6449999999999998E-2</v>
      </c>
      <c r="F802" s="98" t="s">
        <v>197</v>
      </c>
    </row>
    <row r="803" spans="1:6" x14ac:dyDescent="0.25">
      <c r="A803" s="95">
        <v>28.82191780821918</v>
      </c>
      <c r="B803" s="95" t="s">
        <v>876</v>
      </c>
      <c r="C803" s="99" t="s">
        <v>212</v>
      </c>
      <c r="D803" s="96">
        <v>56754</v>
      </c>
      <c r="E803" s="97">
        <v>4.6500000000000007E-2</v>
      </c>
      <c r="F803" s="98" t="s">
        <v>197</v>
      </c>
    </row>
    <row r="804" spans="1:6" x14ac:dyDescent="0.25">
      <c r="A804" s="95">
        <v>28.953424657534246</v>
      </c>
      <c r="B804" s="95" t="s">
        <v>877</v>
      </c>
      <c r="C804" s="99" t="s">
        <v>105</v>
      </c>
      <c r="D804" s="96">
        <v>56802</v>
      </c>
      <c r="E804" s="97">
        <v>4.7629999999999999E-2</v>
      </c>
      <c r="F804" s="98" t="s">
        <v>197</v>
      </c>
    </row>
    <row r="805" spans="1:6" x14ac:dyDescent="0.25">
      <c r="A805" s="95">
        <v>28.958904109589042</v>
      </c>
      <c r="B805" s="95" t="s">
        <v>878</v>
      </c>
      <c r="C805" s="99" t="s">
        <v>879</v>
      </c>
      <c r="D805" s="96">
        <v>56804</v>
      </c>
      <c r="E805" s="97">
        <v>4.9349999999999998E-2</v>
      </c>
      <c r="F805" s="98" t="s">
        <v>197</v>
      </c>
    </row>
    <row r="806" spans="1:6" x14ac:dyDescent="0.25">
      <c r="A806" s="95">
        <v>29.087671232876712</v>
      </c>
      <c r="B806" s="95" t="s">
        <v>1339</v>
      </c>
      <c r="C806" s="99" t="s">
        <v>64</v>
      </c>
      <c r="D806" s="96">
        <v>56851</v>
      </c>
      <c r="E806" s="97">
        <v>4.9500000000000002E-2</v>
      </c>
      <c r="F806" s="98" t="s">
        <v>197</v>
      </c>
    </row>
    <row r="807" spans="1:6" x14ac:dyDescent="0.25">
      <c r="A807" s="95">
        <v>29.136986301369863</v>
      </c>
      <c r="B807" s="95" t="s">
        <v>1366</v>
      </c>
      <c r="C807" s="99" t="s">
        <v>78</v>
      </c>
      <c r="D807" s="96">
        <v>56869</v>
      </c>
      <c r="E807" s="97">
        <v>4.8399999999999999E-2</v>
      </c>
      <c r="F807" s="98" t="s">
        <v>197</v>
      </c>
    </row>
    <row r="808" spans="1:6" x14ac:dyDescent="0.25">
      <c r="A808" s="95">
        <v>29.147945205479452</v>
      </c>
      <c r="B808" s="95" t="s">
        <v>1367</v>
      </c>
      <c r="C808" s="99" t="s">
        <v>95</v>
      </c>
      <c r="D808" s="96">
        <v>56873</v>
      </c>
      <c r="E808" s="97">
        <v>4.7869999999999996E-2</v>
      </c>
      <c r="F808" s="98" t="s">
        <v>197</v>
      </c>
    </row>
    <row r="809" spans="1:6" x14ac:dyDescent="0.25">
      <c r="A809" s="95">
        <v>29.169863013698631</v>
      </c>
      <c r="B809" s="95" t="s">
        <v>1368</v>
      </c>
      <c r="C809" s="99" t="s">
        <v>80</v>
      </c>
      <c r="D809" s="96">
        <v>56881</v>
      </c>
      <c r="E809" s="97">
        <v>4.7500000000000001E-2</v>
      </c>
      <c r="F809" s="98" t="s">
        <v>197</v>
      </c>
    </row>
    <row r="810" spans="1:6" x14ac:dyDescent="0.25">
      <c r="A810" s="95">
        <v>29.194520547945206</v>
      </c>
      <c r="B810" s="95" t="s">
        <v>1404</v>
      </c>
      <c r="C810" s="99" t="s">
        <v>88</v>
      </c>
      <c r="D810" s="96">
        <v>56890</v>
      </c>
      <c r="E810" s="97">
        <v>4.8099999999999997E-2</v>
      </c>
      <c r="F810" s="98" t="s">
        <v>197</v>
      </c>
    </row>
    <row r="811" spans="1:6" x14ac:dyDescent="0.25">
      <c r="A811" s="95">
        <v>29.216438356164385</v>
      </c>
      <c r="B811" s="95" t="s">
        <v>880</v>
      </c>
      <c r="C811" s="99" t="s">
        <v>77</v>
      </c>
      <c r="D811" s="96">
        <v>56898</v>
      </c>
      <c r="E811" s="97">
        <v>5.4629999999999998E-2</v>
      </c>
      <c r="F811" s="98" t="s">
        <v>197</v>
      </c>
    </row>
    <row r="812" spans="1:6" x14ac:dyDescent="0.25">
      <c r="A812" s="95">
        <v>29.265753424657536</v>
      </c>
      <c r="B812" s="95" t="s">
        <v>881</v>
      </c>
      <c r="C812" s="99" t="s">
        <v>95</v>
      </c>
      <c r="D812" s="96">
        <v>56916</v>
      </c>
      <c r="E812" s="97">
        <v>4.2110000000000002E-2</v>
      </c>
      <c r="F812" s="98" t="s">
        <v>197</v>
      </c>
    </row>
    <row r="813" spans="1:6" x14ac:dyDescent="0.25">
      <c r="A813" s="95">
        <v>29.383561643835616</v>
      </c>
      <c r="B813" s="95" t="s">
        <v>1448</v>
      </c>
      <c r="C813" s="99" t="s">
        <v>100</v>
      </c>
      <c r="D813" s="96">
        <v>56959</v>
      </c>
      <c r="E813" s="97">
        <v>5.3990000000000003E-2</v>
      </c>
      <c r="F813" s="98" t="s">
        <v>197</v>
      </c>
    </row>
    <row r="814" spans="1:6" x14ac:dyDescent="0.25">
      <c r="A814" s="95">
        <v>29.575342465753426</v>
      </c>
      <c r="B814" s="95" t="s">
        <v>1497</v>
      </c>
      <c r="C814" s="99" t="s">
        <v>104</v>
      </c>
      <c r="D814" s="96">
        <v>57029</v>
      </c>
      <c r="E814" s="97">
        <v>4.6890000000000001E-2</v>
      </c>
      <c r="F814" s="98" t="s">
        <v>197</v>
      </c>
    </row>
    <row r="815" spans="1:6" x14ac:dyDescent="0.25">
      <c r="A815" s="95">
        <v>29.706849315068492</v>
      </c>
      <c r="B815" s="95" t="s">
        <v>1555</v>
      </c>
      <c r="C815" s="99" t="s">
        <v>88</v>
      </c>
      <c r="D815" s="96">
        <v>57077</v>
      </c>
      <c r="E815" s="97">
        <v>5.0599999999999999E-2</v>
      </c>
      <c r="F815" s="98" t="s">
        <v>197</v>
      </c>
    </row>
    <row r="816" spans="1:6" x14ac:dyDescent="0.25">
      <c r="A816" s="95">
        <v>29.860273972602741</v>
      </c>
      <c r="B816" s="95" t="s">
        <v>1586</v>
      </c>
      <c r="C816" s="99" t="s">
        <v>86</v>
      </c>
      <c r="D816" s="96">
        <v>57133</v>
      </c>
      <c r="E816" s="97">
        <v>5.0019999999999995E-2</v>
      </c>
      <c r="F816" s="98" t="s">
        <v>197</v>
      </c>
    </row>
    <row r="817" spans="1:6" x14ac:dyDescent="0.25">
      <c r="A817" s="95">
        <v>29.942465753424656</v>
      </c>
      <c r="B817" s="95" t="s">
        <v>1622</v>
      </c>
      <c r="C817" s="99" t="s">
        <v>105</v>
      </c>
      <c r="D817" s="96">
        <v>57163</v>
      </c>
      <c r="E817" s="97">
        <v>4.9210000000000004E-2</v>
      </c>
      <c r="F817" s="98" t="s">
        <v>197</v>
      </c>
    </row>
    <row r="818" spans="1:6" x14ac:dyDescent="0.25">
      <c r="A818" s="95">
        <v>30</v>
      </c>
      <c r="B818" s="95" t="s">
        <v>1661</v>
      </c>
      <c r="C818" s="99" t="s">
        <v>77</v>
      </c>
      <c r="D818" s="96">
        <v>57184</v>
      </c>
      <c r="E818" s="97">
        <v>5.1109999999999996E-2</v>
      </c>
      <c r="F818" s="98" t="s">
        <v>197</v>
      </c>
    </row>
    <row r="819" spans="1:6" x14ac:dyDescent="0.25">
      <c r="A819" s="95">
        <v>30.331506849315069</v>
      </c>
      <c r="B819" s="95" t="s">
        <v>1424</v>
      </c>
      <c r="C819" s="99" t="s">
        <v>64</v>
      </c>
      <c r="D819" s="96">
        <v>57305</v>
      </c>
      <c r="E819" s="97">
        <v>4.8000000000000001E-2</v>
      </c>
      <c r="F819" s="98" t="s">
        <v>197</v>
      </c>
    </row>
    <row r="820" spans="1:6" x14ac:dyDescent="0.25">
      <c r="A820" s="95">
        <v>1.0438356164383562</v>
      </c>
      <c r="B820" s="95" t="s">
        <v>882</v>
      </c>
      <c r="C820" s="99" t="s">
        <v>68</v>
      </c>
      <c r="D820" s="96">
        <v>46615</v>
      </c>
      <c r="E820" s="97">
        <v>5.4260000000000003E-2</v>
      </c>
      <c r="F820" s="98" t="s">
        <v>198</v>
      </c>
    </row>
    <row r="821" spans="1:6" x14ac:dyDescent="0.25">
      <c r="A821" s="95">
        <v>1.0520547945205478</v>
      </c>
      <c r="B821" s="95" t="s">
        <v>883</v>
      </c>
      <c r="C821" s="99" t="s">
        <v>81</v>
      </c>
      <c r="D821" s="96">
        <v>46618</v>
      </c>
      <c r="E821" s="97">
        <v>4.2099999999999999E-2</v>
      </c>
      <c r="F821" s="98" t="s">
        <v>198</v>
      </c>
    </row>
    <row r="822" spans="1:6" x14ac:dyDescent="0.25">
      <c r="A822" s="95">
        <v>1.1041095890410959</v>
      </c>
      <c r="B822" s="95" t="s">
        <v>884</v>
      </c>
      <c r="C822" s="99" t="s">
        <v>157</v>
      </c>
      <c r="D822" s="96">
        <v>46637</v>
      </c>
      <c r="E822" s="97">
        <v>3.9870000000000003E-2</v>
      </c>
      <c r="F822" s="98" t="s">
        <v>198</v>
      </c>
    </row>
    <row r="823" spans="1:6" x14ac:dyDescent="0.25">
      <c r="A823" s="95">
        <v>1.1205479452054794</v>
      </c>
      <c r="B823" s="95" t="s">
        <v>1369</v>
      </c>
      <c r="C823" s="99" t="s">
        <v>1498</v>
      </c>
      <c r="D823" s="96">
        <v>46643</v>
      </c>
      <c r="E823" s="97">
        <v>4.6130000000000004E-2</v>
      </c>
      <c r="F823" s="98" t="s">
        <v>198</v>
      </c>
    </row>
    <row r="824" spans="1:6" x14ac:dyDescent="0.25">
      <c r="A824" s="95">
        <v>1.1397260273972603</v>
      </c>
      <c r="B824" s="95" t="s">
        <v>1449</v>
      </c>
      <c r="C824" s="99" t="s">
        <v>158</v>
      </c>
      <c r="D824" s="96">
        <v>46650</v>
      </c>
      <c r="E824" s="97">
        <v>0.06</v>
      </c>
      <c r="F824" s="98" t="s">
        <v>198</v>
      </c>
    </row>
    <row r="825" spans="1:6" x14ac:dyDescent="0.25">
      <c r="A825" s="95">
        <v>1.1397260273972603</v>
      </c>
      <c r="B825" s="95" t="s">
        <v>885</v>
      </c>
      <c r="C825" s="99" t="s">
        <v>133</v>
      </c>
      <c r="D825" s="96">
        <v>46650</v>
      </c>
      <c r="E825" s="97">
        <v>1.5049999999999999E-2</v>
      </c>
      <c r="F825" s="98" t="s">
        <v>198</v>
      </c>
    </row>
    <row r="826" spans="1:6" x14ac:dyDescent="0.25">
      <c r="A826" s="95">
        <v>1.1506849315068493</v>
      </c>
      <c r="B826" s="95" t="s">
        <v>886</v>
      </c>
      <c r="C826" s="99" t="s">
        <v>117</v>
      </c>
      <c r="D826" s="96">
        <v>46654</v>
      </c>
      <c r="E826" s="97">
        <v>7.0000000000000007E-2</v>
      </c>
      <c r="F826" s="98" t="s">
        <v>198</v>
      </c>
    </row>
    <row r="827" spans="1:6" x14ac:dyDescent="0.25">
      <c r="A827" s="95">
        <v>1.1589041095890411</v>
      </c>
      <c r="B827" s="95" t="s">
        <v>887</v>
      </c>
      <c r="C827" s="99" t="s">
        <v>158</v>
      </c>
      <c r="D827" s="96">
        <v>46657</v>
      </c>
      <c r="E827" s="97">
        <v>3.9039999999999998E-2</v>
      </c>
      <c r="F827" s="98" t="s">
        <v>198</v>
      </c>
    </row>
    <row r="828" spans="1:6" x14ac:dyDescent="0.25">
      <c r="A828" s="95">
        <v>1.1643835616438356</v>
      </c>
      <c r="B828" s="95" t="s">
        <v>888</v>
      </c>
      <c r="C828" s="99" t="s">
        <v>117</v>
      </c>
      <c r="D828" s="96">
        <v>46659</v>
      </c>
      <c r="E828" s="97">
        <v>3.6000000000000004E-2</v>
      </c>
      <c r="F828" s="98" t="s">
        <v>198</v>
      </c>
    </row>
    <row r="829" spans="1:6" x14ac:dyDescent="0.25">
      <c r="A829" s="95">
        <v>1.1698630136986301</v>
      </c>
      <c r="B829" s="95" t="s">
        <v>889</v>
      </c>
      <c r="C829" s="99" t="s">
        <v>159</v>
      </c>
      <c r="D829" s="96">
        <v>46661</v>
      </c>
      <c r="E829" s="97">
        <v>3.7000000000000005E-2</v>
      </c>
      <c r="F829" s="98" t="s">
        <v>198</v>
      </c>
    </row>
    <row r="830" spans="1:6" x14ac:dyDescent="0.25">
      <c r="A830" s="95">
        <v>1.178082191780822</v>
      </c>
      <c r="B830" s="95" t="s">
        <v>890</v>
      </c>
      <c r="C830" s="99" t="s">
        <v>124</v>
      </c>
      <c r="D830" s="96">
        <v>46664</v>
      </c>
      <c r="E830" s="97">
        <v>3.9800000000000002E-2</v>
      </c>
      <c r="F830" s="98" t="s">
        <v>198</v>
      </c>
    </row>
    <row r="831" spans="1:6" x14ac:dyDescent="0.25">
      <c r="A831" s="95">
        <v>1.1835616438356165</v>
      </c>
      <c r="B831" s="95" t="s">
        <v>891</v>
      </c>
      <c r="C831" s="99" t="s">
        <v>130</v>
      </c>
      <c r="D831" s="96">
        <v>46666</v>
      </c>
      <c r="E831" s="97">
        <v>5.611E-2</v>
      </c>
      <c r="F831" s="98" t="s">
        <v>198</v>
      </c>
    </row>
    <row r="832" spans="1:6" x14ac:dyDescent="0.25">
      <c r="A832" s="95">
        <v>1.189041095890411</v>
      </c>
      <c r="B832" s="95" t="s">
        <v>892</v>
      </c>
      <c r="C832" s="99" t="s">
        <v>160</v>
      </c>
      <c r="D832" s="96">
        <v>46668</v>
      </c>
      <c r="E832" s="97">
        <v>2.0480000000000002E-2</v>
      </c>
      <c r="F832" s="98" t="s">
        <v>198</v>
      </c>
    </row>
    <row r="833" spans="1:6" x14ac:dyDescent="0.25">
      <c r="A833" s="95">
        <v>1.2164383561643837</v>
      </c>
      <c r="B833" s="95" t="s">
        <v>1662</v>
      </c>
      <c r="C833" s="99" t="s">
        <v>214</v>
      </c>
      <c r="D833" s="96">
        <v>46678</v>
      </c>
      <c r="E833" s="97">
        <v>6.5519999999999995E-2</v>
      </c>
      <c r="F833" s="98" t="s">
        <v>198</v>
      </c>
    </row>
    <row r="834" spans="1:6" x14ac:dyDescent="0.25">
      <c r="A834" s="95">
        <v>1.2164383561643837</v>
      </c>
      <c r="B834" s="95" t="s">
        <v>893</v>
      </c>
      <c r="C834" s="99" t="s">
        <v>141</v>
      </c>
      <c r="D834" s="96">
        <v>46678</v>
      </c>
      <c r="E834" s="97">
        <v>4.5170000000000002E-2</v>
      </c>
      <c r="F834" s="98" t="s">
        <v>198</v>
      </c>
    </row>
    <row r="835" spans="1:6" x14ac:dyDescent="0.25">
      <c r="A835" s="95">
        <v>1.2246575342465753</v>
      </c>
      <c r="B835" s="95" t="s">
        <v>894</v>
      </c>
      <c r="C835" s="99" t="s">
        <v>161</v>
      </c>
      <c r="D835" s="96">
        <v>46681</v>
      </c>
      <c r="E835" s="97">
        <v>2.9500000000000002E-2</v>
      </c>
      <c r="F835" s="98" t="s">
        <v>198</v>
      </c>
    </row>
    <row r="836" spans="1:6" x14ac:dyDescent="0.25">
      <c r="A836" s="95">
        <v>1.2410958904109588</v>
      </c>
      <c r="B836" s="95" t="s">
        <v>895</v>
      </c>
      <c r="C836" s="99" t="s">
        <v>134</v>
      </c>
      <c r="D836" s="96">
        <v>46687</v>
      </c>
      <c r="E836" s="97">
        <v>6.5339999999999995E-2</v>
      </c>
      <c r="F836" s="98" t="s">
        <v>198</v>
      </c>
    </row>
    <row r="837" spans="1:6" x14ac:dyDescent="0.25">
      <c r="A837" s="95">
        <v>1.2767123287671234</v>
      </c>
      <c r="B837" s="95" t="s">
        <v>896</v>
      </c>
      <c r="C837" s="99" t="s">
        <v>155</v>
      </c>
      <c r="D837" s="96">
        <v>46700</v>
      </c>
      <c r="E837" s="97">
        <v>5.7000000000000002E-2</v>
      </c>
      <c r="F837" s="98" t="s">
        <v>198</v>
      </c>
    </row>
    <row r="838" spans="1:6" x14ac:dyDescent="0.25">
      <c r="A838" s="95">
        <v>1.2794520547945205</v>
      </c>
      <c r="B838" s="95" t="s">
        <v>1425</v>
      </c>
      <c r="C838" s="99" t="s">
        <v>124</v>
      </c>
      <c r="D838" s="96">
        <v>46701</v>
      </c>
      <c r="E838" s="97">
        <v>3.0249999999999999E-2</v>
      </c>
      <c r="F838" s="98" t="s">
        <v>198</v>
      </c>
    </row>
    <row r="839" spans="1:6" x14ac:dyDescent="0.25">
      <c r="A839" s="95">
        <v>1.2904109589041095</v>
      </c>
      <c r="B839" s="95" t="s">
        <v>1426</v>
      </c>
      <c r="C839" s="99" t="s">
        <v>142</v>
      </c>
      <c r="D839" s="96">
        <v>46705</v>
      </c>
      <c r="E839" s="97">
        <v>2.9500000000000002E-2</v>
      </c>
      <c r="F839" s="98" t="s">
        <v>198</v>
      </c>
    </row>
    <row r="840" spans="1:6" x14ac:dyDescent="0.25">
      <c r="A840" s="95">
        <v>1.2904109589041095</v>
      </c>
      <c r="B840" s="95" t="s">
        <v>897</v>
      </c>
      <c r="C840" s="99" t="s">
        <v>162</v>
      </c>
      <c r="D840" s="96">
        <v>46705</v>
      </c>
      <c r="E840" s="97">
        <v>5.6159999999999995E-2</v>
      </c>
      <c r="F840" s="98" t="s">
        <v>198</v>
      </c>
    </row>
    <row r="841" spans="1:6" x14ac:dyDescent="0.25">
      <c r="A841" s="95">
        <v>1.2931506849315069</v>
      </c>
      <c r="B841" s="95" t="s">
        <v>898</v>
      </c>
      <c r="C841" s="99" t="s">
        <v>81</v>
      </c>
      <c r="D841" s="96">
        <v>46706</v>
      </c>
      <c r="E841" s="97">
        <v>5.8600000000000006E-2</v>
      </c>
      <c r="F841" s="98" t="s">
        <v>198</v>
      </c>
    </row>
    <row r="842" spans="1:6" x14ac:dyDescent="0.25">
      <c r="A842" s="95">
        <v>1.2931506849315069</v>
      </c>
      <c r="B842" s="95" t="s">
        <v>1427</v>
      </c>
      <c r="C842" s="99" t="s">
        <v>1556</v>
      </c>
      <c r="D842" s="96">
        <v>46706</v>
      </c>
      <c r="E842" s="97">
        <v>3.6909999999999998E-2</v>
      </c>
      <c r="F842" s="98" t="s">
        <v>198</v>
      </c>
    </row>
    <row r="843" spans="1:6" x14ac:dyDescent="0.25">
      <c r="A843" s="95">
        <v>1.3232876712328767</v>
      </c>
      <c r="B843" s="95" t="s">
        <v>899</v>
      </c>
      <c r="C843" s="99" t="s">
        <v>163</v>
      </c>
      <c r="D843" s="96">
        <v>46717</v>
      </c>
      <c r="E843" s="97">
        <v>3.3840000000000002E-2</v>
      </c>
      <c r="F843" s="98" t="s">
        <v>198</v>
      </c>
    </row>
    <row r="844" spans="1:6" x14ac:dyDescent="0.25">
      <c r="A844" s="95">
        <v>1.3369863013698631</v>
      </c>
      <c r="B844" s="95" t="s">
        <v>900</v>
      </c>
      <c r="C844" s="99" t="s">
        <v>121</v>
      </c>
      <c r="D844" s="96">
        <v>46722</v>
      </c>
      <c r="E844" s="97">
        <v>2.6800000000000001E-2</v>
      </c>
      <c r="F844" s="98" t="s">
        <v>198</v>
      </c>
    </row>
    <row r="845" spans="1:6" x14ac:dyDescent="0.25">
      <c r="A845" s="95">
        <v>1.3506849315068492</v>
      </c>
      <c r="B845" s="95" t="s">
        <v>902</v>
      </c>
      <c r="C845" s="99" t="s">
        <v>164</v>
      </c>
      <c r="D845" s="96">
        <v>46727</v>
      </c>
      <c r="E845" s="97">
        <v>3.39E-2</v>
      </c>
      <c r="F845" s="98" t="s">
        <v>198</v>
      </c>
    </row>
    <row r="846" spans="1:6" x14ac:dyDescent="0.25">
      <c r="A846" s="95">
        <v>1.3506849315068492</v>
      </c>
      <c r="B846" s="95" t="s">
        <v>901</v>
      </c>
      <c r="C846" s="99" t="s">
        <v>146</v>
      </c>
      <c r="D846" s="96">
        <v>46727</v>
      </c>
      <c r="E846" s="97">
        <v>4.2500000000000003E-2</v>
      </c>
      <c r="F846" s="98" t="s">
        <v>198</v>
      </c>
    </row>
    <row r="847" spans="1:6" x14ac:dyDescent="0.25">
      <c r="A847" s="95">
        <v>1.3534246575342466</v>
      </c>
      <c r="B847" s="95" t="s">
        <v>903</v>
      </c>
      <c r="C847" s="99" t="s">
        <v>128</v>
      </c>
      <c r="D847" s="96">
        <v>46728</v>
      </c>
      <c r="E847" s="97">
        <v>3.8650000000000004E-2</v>
      </c>
      <c r="F847" s="98" t="s">
        <v>198</v>
      </c>
    </row>
    <row r="848" spans="1:6" x14ac:dyDescent="0.25">
      <c r="A848" s="95">
        <v>1.3753424657534246</v>
      </c>
      <c r="B848" s="95" t="s">
        <v>904</v>
      </c>
      <c r="C848" s="99" t="s">
        <v>148</v>
      </c>
      <c r="D848" s="96">
        <v>46736</v>
      </c>
      <c r="E848" s="97">
        <v>6.7500000000000004E-2</v>
      </c>
      <c r="F848" s="98" t="s">
        <v>198</v>
      </c>
    </row>
    <row r="849" spans="1:6" x14ac:dyDescent="0.25">
      <c r="A849" s="95">
        <v>1.3808219178082193</v>
      </c>
      <c r="B849" s="95" t="s">
        <v>905</v>
      </c>
      <c r="C849" s="99" t="s">
        <v>118</v>
      </c>
      <c r="D849" s="96">
        <v>46738</v>
      </c>
      <c r="E849" s="97">
        <v>3.9100000000000003E-2</v>
      </c>
      <c r="F849" s="98" t="s">
        <v>198</v>
      </c>
    </row>
    <row r="850" spans="1:6" x14ac:dyDescent="0.25">
      <c r="A850" s="95">
        <v>1.3917808219178083</v>
      </c>
      <c r="B850" s="95" t="s">
        <v>907</v>
      </c>
      <c r="C850" s="99" t="s">
        <v>139</v>
      </c>
      <c r="D850" s="96">
        <v>46742</v>
      </c>
      <c r="E850" s="97">
        <v>3.8339999999999999E-2</v>
      </c>
      <c r="F850" s="98" t="s">
        <v>198</v>
      </c>
    </row>
    <row r="851" spans="1:6" x14ac:dyDescent="0.25">
      <c r="A851" s="95">
        <v>1.3917808219178083</v>
      </c>
      <c r="B851" s="95" t="s">
        <v>906</v>
      </c>
      <c r="C851" s="99" t="s">
        <v>132</v>
      </c>
      <c r="D851" s="96">
        <v>46742</v>
      </c>
      <c r="E851" s="97">
        <v>4.7E-2</v>
      </c>
      <c r="F851" s="98" t="s">
        <v>198</v>
      </c>
    </row>
    <row r="852" spans="1:6" x14ac:dyDescent="0.25">
      <c r="A852" s="95">
        <v>1.3945205479452054</v>
      </c>
      <c r="B852" s="95" t="s">
        <v>475</v>
      </c>
      <c r="C852" s="99" t="s">
        <v>68</v>
      </c>
      <c r="D852" s="96">
        <v>46743</v>
      </c>
      <c r="E852" s="97">
        <v>5.9370000000000006E-2</v>
      </c>
      <c r="F852" s="98" t="s">
        <v>198</v>
      </c>
    </row>
    <row r="853" spans="1:6" x14ac:dyDescent="0.25">
      <c r="A853" s="95">
        <v>1.4465753424657535</v>
      </c>
      <c r="B853" s="95" t="s">
        <v>908</v>
      </c>
      <c r="C853" s="99" t="s">
        <v>1498</v>
      </c>
      <c r="D853" s="96">
        <v>46762</v>
      </c>
      <c r="E853" s="97">
        <v>4.2220000000000008E-2</v>
      </c>
      <c r="F853" s="98" t="s">
        <v>198</v>
      </c>
    </row>
    <row r="854" spans="1:6" x14ac:dyDescent="0.25">
      <c r="A854" s="95">
        <v>1.4657534246575343</v>
      </c>
      <c r="B854" s="95" t="s">
        <v>909</v>
      </c>
      <c r="C854" s="99" t="s">
        <v>144</v>
      </c>
      <c r="D854" s="96">
        <v>46769</v>
      </c>
      <c r="E854" s="97">
        <v>2.5000000000000001E-2</v>
      </c>
      <c r="F854" s="98" t="s">
        <v>198</v>
      </c>
    </row>
    <row r="855" spans="1:6" x14ac:dyDescent="0.25">
      <c r="A855" s="95">
        <v>1.473972602739726</v>
      </c>
      <c r="B855" s="95" t="s">
        <v>910</v>
      </c>
      <c r="C855" s="99" t="s">
        <v>58</v>
      </c>
      <c r="D855" s="96">
        <v>46772</v>
      </c>
      <c r="E855" s="97">
        <v>5.33E-2</v>
      </c>
      <c r="F855" s="98" t="s">
        <v>198</v>
      </c>
    </row>
    <row r="856" spans="1:6" x14ac:dyDescent="0.25">
      <c r="A856" s="95">
        <v>1.4821917808219178</v>
      </c>
      <c r="B856" s="95" t="s">
        <v>911</v>
      </c>
      <c r="C856" s="99" t="s">
        <v>202</v>
      </c>
      <c r="D856" s="96">
        <v>46775</v>
      </c>
      <c r="E856" s="97">
        <v>4.1919999999999999E-2</v>
      </c>
      <c r="F856" s="98" t="s">
        <v>198</v>
      </c>
    </row>
    <row r="857" spans="1:6" x14ac:dyDescent="0.25">
      <c r="A857" s="95">
        <v>1.4876712328767123</v>
      </c>
      <c r="B857" s="95" t="s">
        <v>912</v>
      </c>
      <c r="C857" s="99" t="s">
        <v>153</v>
      </c>
      <c r="D857" s="96">
        <v>46777</v>
      </c>
      <c r="E857" s="97">
        <v>2.077E-2</v>
      </c>
      <c r="F857" s="98" t="s">
        <v>198</v>
      </c>
    </row>
    <row r="858" spans="1:6" x14ac:dyDescent="0.25">
      <c r="A858" s="95">
        <v>1.4931506849315068</v>
      </c>
      <c r="B858" s="95" t="s">
        <v>913</v>
      </c>
      <c r="C858" s="99" t="s">
        <v>120</v>
      </c>
      <c r="D858" s="96">
        <v>46779</v>
      </c>
      <c r="E858" s="97">
        <v>2.35E-2</v>
      </c>
      <c r="F858" s="98" t="s">
        <v>198</v>
      </c>
    </row>
    <row r="859" spans="1:6" x14ac:dyDescent="0.25">
      <c r="A859" s="95">
        <v>1.5068493150684932</v>
      </c>
      <c r="B859" s="95" t="s">
        <v>914</v>
      </c>
      <c r="C859" s="99" t="s">
        <v>141</v>
      </c>
      <c r="D859" s="96">
        <v>46784</v>
      </c>
      <c r="E859" s="97">
        <v>4.1540000000000001E-2</v>
      </c>
      <c r="F859" s="98" t="s">
        <v>198</v>
      </c>
    </row>
    <row r="860" spans="1:6" x14ac:dyDescent="0.25">
      <c r="A860" s="95">
        <v>1.5232876712328767</v>
      </c>
      <c r="B860" s="95" t="s">
        <v>915</v>
      </c>
      <c r="C860" s="99" t="s">
        <v>151</v>
      </c>
      <c r="D860" s="96">
        <v>46790</v>
      </c>
      <c r="E860" s="97">
        <v>3.5000000000000003E-2</v>
      </c>
      <c r="F860" s="98" t="s">
        <v>198</v>
      </c>
    </row>
    <row r="861" spans="1:6" x14ac:dyDescent="0.25">
      <c r="A861" s="95">
        <v>1.5287671232876712</v>
      </c>
      <c r="B861" s="95" t="s">
        <v>917</v>
      </c>
      <c r="C861" s="99" t="s">
        <v>165</v>
      </c>
      <c r="D861" s="96">
        <v>46792</v>
      </c>
      <c r="E861" s="97">
        <v>6.4500000000000002E-2</v>
      </c>
      <c r="F861" s="98" t="s">
        <v>198</v>
      </c>
    </row>
    <row r="862" spans="1:6" x14ac:dyDescent="0.25">
      <c r="A862" s="95">
        <v>1.5287671232876712</v>
      </c>
      <c r="B862" s="95" t="s">
        <v>916</v>
      </c>
      <c r="C862" s="99" t="s">
        <v>126</v>
      </c>
      <c r="D862" s="96">
        <v>46792</v>
      </c>
      <c r="E862" s="97">
        <v>5.2000000000000005E-2</v>
      </c>
      <c r="F862" s="98" t="s">
        <v>198</v>
      </c>
    </row>
    <row r="863" spans="1:6" x14ac:dyDescent="0.25">
      <c r="A863" s="95">
        <v>1.5424657534246575</v>
      </c>
      <c r="B863" s="95" t="s">
        <v>918</v>
      </c>
      <c r="C863" s="99" t="s">
        <v>88</v>
      </c>
      <c r="D863" s="96">
        <v>46797</v>
      </c>
      <c r="E863" s="97">
        <v>4.2199999999999994E-2</v>
      </c>
      <c r="F863" s="98" t="s">
        <v>198</v>
      </c>
    </row>
    <row r="864" spans="1:6" x14ac:dyDescent="0.25">
      <c r="A864" s="95">
        <v>1.5506849315068494</v>
      </c>
      <c r="B864" s="95" t="s">
        <v>919</v>
      </c>
      <c r="C864" s="99" t="s">
        <v>147</v>
      </c>
      <c r="D864" s="96">
        <v>46800</v>
      </c>
      <c r="E864" s="97">
        <v>5.7599999999999998E-2</v>
      </c>
      <c r="F864" s="98" t="s">
        <v>198</v>
      </c>
    </row>
    <row r="865" spans="1:6" x14ac:dyDescent="0.25">
      <c r="A865" s="95">
        <v>1.5534246575342465</v>
      </c>
      <c r="B865" s="95" t="s">
        <v>920</v>
      </c>
      <c r="C865" s="99" t="s">
        <v>81</v>
      </c>
      <c r="D865" s="96">
        <v>46801</v>
      </c>
      <c r="E865" s="97">
        <v>4.2500000000000003E-2</v>
      </c>
      <c r="F865" s="98" t="s">
        <v>198</v>
      </c>
    </row>
    <row r="866" spans="1:6" x14ac:dyDescent="0.25">
      <c r="A866" s="95">
        <v>1.5534246575342465</v>
      </c>
      <c r="B866" s="95" t="s">
        <v>1557</v>
      </c>
      <c r="C866" s="99" t="s">
        <v>1558</v>
      </c>
      <c r="D866" s="96">
        <v>46801</v>
      </c>
      <c r="E866" s="97">
        <v>5.0189999999999999E-2</v>
      </c>
      <c r="F866" s="98" t="s">
        <v>198</v>
      </c>
    </row>
    <row r="867" spans="1:6" x14ac:dyDescent="0.25">
      <c r="A867" s="95">
        <v>1.5726027397260274</v>
      </c>
      <c r="B867" s="95" t="s">
        <v>921</v>
      </c>
      <c r="C867" s="99" t="s">
        <v>155</v>
      </c>
      <c r="D867" s="96">
        <v>46808</v>
      </c>
      <c r="E867" s="97">
        <v>3.5499999999999997E-2</v>
      </c>
      <c r="F867" s="98" t="s">
        <v>198</v>
      </c>
    </row>
    <row r="868" spans="1:6" x14ac:dyDescent="0.25">
      <c r="A868" s="95">
        <v>1.5808219178082192</v>
      </c>
      <c r="B868" s="95" t="s">
        <v>922</v>
      </c>
      <c r="C868" s="99" t="s">
        <v>166</v>
      </c>
      <c r="D868" s="96">
        <v>46811</v>
      </c>
      <c r="E868" s="97">
        <v>2.5399999999999999E-2</v>
      </c>
      <c r="F868" s="98" t="s">
        <v>198</v>
      </c>
    </row>
    <row r="869" spans="1:6" x14ac:dyDescent="0.25">
      <c r="A869" s="95">
        <v>1.5863013698630137</v>
      </c>
      <c r="B869" s="95" t="s">
        <v>923</v>
      </c>
      <c r="C869" s="99" t="s">
        <v>130</v>
      </c>
      <c r="D869" s="96">
        <v>46813</v>
      </c>
      <c r="E869" s="97">
        <v>4.0039999999999992E-2</v>
      </c>
      <c r="F869" s="98" t="s">
        <v>198</v>
      </c>
    </row>
    <row r="870" spans="1:6" x14ac:dyDescent="0.25">
      <c r="A870" s="95">
        <v>1.5863013698630137</v>
      </c>
      <c r="B870" s="95" t="s">
        <v>924</v>
      </c>
      <c r="C870" s="99" t="s">
        <v>120</v>
      </c>
      <c r="D870" s="96">
        <v>46813</v>
      </c>
      <c r="E870" s="97">
        <v>3.6249999999999998E-2</v>
      </c>
      <c r="F870" s="98" t="s">
        <v>198</v>
      </c>
    </row>
    <row r="871" spans="1:6" x14ac:dyDescent="0.25">
      <c r="A871" s="95">
        <v>1.5863013698630137</v>
      </c>
      <c r="B871" s="95" t="s">
        <v>925</v>
      </c>
      <c r="C871" s="99" t="s">
        <v>127</v>
      </c>
      <c r="D871" s="96">
        <v>46813</v>
      </c>
      <c r="E871" s="97">
        <v>3.4470000000000001E-2</v>
      </c>
      <c r="F871" s="98" t="s">
        <v>198</v>
      </c>
    </row>
    <row r="872" spans="1:6" x14ac:dyDescent="0.25">
      <c r="A872" s="95">
        <v>1.6054794520547946</v>
      </c>
      <c r="B872" s="95" t="s">
        <v>926</v>
      </c>
      <c r="C872" s="99" t="s">
        <v>143</v>
      </c>
      <c r="D872" s="96">
        <v>46820</v>
      </c>
      <c r="E872" s="97">
        <v>4.1779999999999998E-2</v>
      </c>
      <c r="F872" s="98" t="s">
        <v>198</v>
      </c>
    </row>
    <row r="873" spans="1:6" x14ac:dyDescent="0.25">
      <c r="A873" s="95">
        <v>1.6191780821917807</v>
      </c>
      <c r="B873" s="95" t="s">
        <v>927</v>
      </c>
      <c r="C873" s="99" t="s">
        <v>180</v>
      </c>
      <c r="D873" s="96">
        <v>46825</v>
      </c>
      <c r="E873" s="97">
        <v>3.6299999999999999E-2</v>
      </c>
      <c r="F873" s="98" t="s">
        <v>198</v>
      </c>
    </row>
    <row r="874" spans="1:6" x14ac:dyDescent="0.25">
      <c r="A874" s="95">
        <v>1.6246575342465754</v>
      </c>
      <c r="B874" s="95" t="s">
        <v>928</v>
      </c>
      <c r="C874" s="99" t="s">
        <v>115</v>
      </c>
      <c r="D874" s="96">
        <v>46827</v>
      </c>
      <c r="E874" s="97">
        <v>3.39E-2</v>
      </c>
      <c r="F874" s="98" t="s">
        <v>198</v>
      </c>
    </row>
    <row r="875" spans="1:6" x14ac:dyDescent="0.25">
      <c r="A875" s="95">
        <v>1.6438356164383561</v>
      </c>
      <c r="B875" s="95" t="s">
        <v>929</v>
      </c>
      <c r="C875" s="99" t="s">
        <v>125</v>
      </c>
      <c r="D875" s="96">
        <v>46834</v>
      </c>
      <c r="E875" s="97">
        <v>5.3830000000000003E-2</v>
      </c>
      <c r="F875" s="98" t="s">
        <v>198</v>
      </c>
    </row>
    <row r="876" spans="1:6" x14ac:dyDescent="0.25">
      <c r="A876" s="95">
        <v>1.6493150684931508</v>
      </c>
      <c r="B876" s="95" t="s">
        <v>930</v>
      </c>
      <c r="C876" s="99" t="s">
        <v>118</v>
      </c>
      <c r="D876" s="96">
        <v>46836</v>
      </c>
      <c r="E876" s="97">
        <v>3.9900000000000005E-2</v>
      </c>
      <c r="F876" s="98" t="s">
        <v>198</v>
      </c>
    </row>
    <row r="877" spans="1:6" x14ac:dyDescent="0.25">
      <c r="A877" s="95">
        <v>1.6575342465753424</v>
      </c>
      <c r="B877" s="95" t="s">
        <v>931</v>
      </c>
      <c r="C877" s="99" t="s">
        <v>136</v>
      </c>
      <c r="D877" s="96">
        <v>46839</v>
      </c>
      <c r="E877" s="97">
        <v>4.0199999999999993E-2</v>
      </c>
      <c r="F877" s="98" t="s">
        <v>198</v>
      </c>
    </row>
    <row r="878" spans="1:6" x14ac:dyDescent="0.25">
      <c r="A878" s="95">
        <v>1.6630136986301369</v>
      </c>
      <c r="B878" s="95" t="s">
        <v>932</v>
      </c>
      <c r="C878" s="99" t="s">
        <v>152</v>
      </c>
      <c r="D878" s="96">
        <v>46841</v>
      </c>
      <c r="E878" s="97">
        <v>5.9340000000000004E-2</v>
      </c>
      <c r="F878" s="98" t="s">
        <v>198</v>
      </c>
    </row>
    <row r="879" spans="1:6" x14ac:dyDescent="0.25">
      <c r="A879" s="95">
        <v>1.6684931506849314</v>
      </c>
      <c r="B879" s="95" t="s">
        <v>933</v>
      </c>
      <c r="C879" s="99" t="s">
        <v>138</v>
      </c>
      <c r="D879" s="96">
        <v>46843</v>
      </c>
      <c r="E879" s="97">
        <v>2.6859999999999998E-2</v>
      </c>
      <c r="F879" s="98" t="s">
        <v>198</v>
      </c>
    </row>
    <row r="880" spans="1:6" x14ac:dyDescent="0.25">
      <c r="A880" s="95">
        <v>1.6767123287671233</v>
      </c>
      <c r="B880" s="95" t="s">
        <v>1450</v>
      </c>
      <c r="C880" s="99" t="s">
        <v>158</v>
      </c>
      <c r="D880" s="96">
        <v>46846</v>
      </c>
      <c r="E880" s="97">
        <v>4.7500000000000001E-2</v>
      </c>
      <c r="F880" s="98" t="s">
        <v>198</v>
      </c>
    </row>
    <row r="881" spans="1:6" x14ac:dyDescent="0.25">
      <c r="A881" s="95">
        <v>1.6986301369863013</v>
      </c>
      <c r="B881" s="95" t="s">
        <v>934</v>
      </c>
      <c r="C881" s="99" t="s">
        <v>135</v>
      </c>
      <c r="D881" s="96">
        <v>46854</v>
      </c>
      <c r="E881" s="97">
        <v>0.04</v>
      </c>
      <c r="F881" s="98" t="s">
        <v>198</v>
      </c>
    </row>
    <row r="882" spans="1:6" x14ac:dyDescent="0.25">
      <c r="A882" s="95">
        <v>1.704109589041096</v>
      </c>
      <c r="B882" s="95" t="s">
        <v>935</v>
      </c>
      <c r="C882" s="99" t="s">
        <v>167</v>
      </c>
      <c r="D882" s="96">
        <v>46856</v>
      </c>
      <c r="E882" s="97">
        <v>6.25E-2</v>
      </c>
      <c r="F882" s="98" t="s">
        <v>198</v>
      </c>
    </row>
    <row r="883" spans="1:6" x14ac:dyDescent="0.25">
      <c r="A883" s="95">
        <v>1.704109589041096</v>
      </c>
      <c r="B883" s="95" t="s">
        <v>936</v>
      </c>
      <c r="C883" s="99" t="s">
        <v>168</v>
      </c>
      <c r="D883" s="96">
        <v>46856</v>
      </c>
      <c r="E883" s="97">
        <v>3.8640000000000001E-2</v>
      </c>
      <c r="F883" s="98" t="s">
        <v>198</v>
      </c>
    </row>
    <row r="884" spans="1:6" x14ac:dyDescent="0.25">
      <c r="A884" s="95">
        <v>1.7205479452054795</v>
      </c>
      <c r="B884" s="95" t="s">
        <v>937</v>
      </c>
      <c r="C884" s="99" t="s">
        <v>169</v>
      </c>
      <c r="D884" s="96">
        <v>46862</v>
      </c>
      <c r="E884" s="97">
        <v>2.4080000000000001E-2</v>
      </c>
      <c r="F884" s="98" t="s">
        <v>198</v>
      </c>
    </row>
    <row r="885" spans="1:6" x14ac:dyDescent="0.25">
      <c r="A885" s="95">
        <v>1.7232876712328766</v>
      </c>
      <c r="B885" s="95" t="s">
        <v>938</v>
      </c>
      <c r="C885" s="99" t="s">
        <v>58</v>
      </c>
      <c r="D885" s="96">
        <v>46863</v>
      </c>
      <c r="E885" s="97">
        <v>5.3499999999999999E-2</v>
      </c>
      <c r="F885" s="98" t="s">
        <v>198</v>
      </c>
    </row>
    <row r="886" spans="1:6" x14ac:dyDescent="0.25">
      <c r="A886" s="95">
        <v>1.726027397260274</v>
      </c>
      <c r="B886" s="95" t="s">
        <v>939</v>
      </c>
      <c r="C886" s="99" t="s">
        <v>149</v>
      </c>
      <c r="D886" s="96">
        <v>46864</v>
      </c>
      <c r="E886" s="97">
        <v>5.398E-2</v>
      </c>
      <c r="F886" s="98" t="s">
        <v>198</v>
      </c>
    </row>
    <row r="887" spans="1:6" x14ac:dyDescent="0.25">
      <c r="A887" s="95">
        <v>1.7643835616438357</v>
      </c>
      <c r="B887" s="95" t="s">
        <v>940</v>
      </c>
      <c r="C887" s="99" t="s">
        <v>118</v>
      </c>
      <c r="D887" s="96">
        <v>46878</v>
      </c>
      <c r="E887" s="97">
        <v>3.7379999999999997E-2</v>
      </c>
      <c r="F887" s="98" t="s">
        <v>198</v>
      </c>
    </row>
    <row r="888" spans="1:6" x14ac:dyDescent="0.25">
      <c r="A888" s="95">
        <v>1.7671232876712328</v>
      </c>
      <c r="B888" s="95" t="s">
        <v>941</v>
      </c>
      <c r="C888" s="99" t="s">
        <v>145</v>
      </c>
      <c r="D888" s="96">
        <v>46879</v>
      </c>
      <c r="E888" s="97">
        <v>3.6499999999999998E-2</v>
      </c>
      <c r="F888" s="98" t="s">
        <v>198</v>
      </c>
    </row>
    <row r="889" spans="1:6" x14ac:dyDescent="0.25">
      <c r="A889" s="95">
        <v>1.7917808219178082</v>
      </c>
      <c r="B889" s="95" t="s">
        <v>943</v>
      </c>
      <c r="C889" s="99" t="s">
        <v>204</v>
      </c>
      <c r="D889" s="96">
        <v>46888</v>
      </c>
      <c r="E889" s="97">
        <v>3.1309999999999998E-2</v>
      </c>
      <c r="F889" s="98" t="s">
        <v>198</v>
      </c>
    </row>
    <row r="890" spans="1:6" x14ac:dyDescent="0.25">
      <c r="A890" s="95">
        <v>1.7917808219178082</v>
      </c>
      <c r="B890" s="95" t="s">
        <v>942</v>
      </c>
      <c r="C890" s="99" t="s">
        <v>170</v>
      </c>
      <c r="D890" s="96">
        <v>46888</v>
      </c>
      <c r="E890" s="97">
        <v>2.18E-2</v>
      </c>
      <c r="F890" s="98" t="s">
        <v>198</v>
      </c>
    </row>
    <row r="891" spans="1:6" x14ac:dyDescent="0.25">
      <c r="A891" s="95">
        <v>1.7945205479452055</v>
      </c>
      <c r="B891" s="95" t="s">
        <v>944</v>
      </c>
      <c r="C891" s="99" t="s">
        <v>137</v>
      </c>
      <c r="D891" s="96">
        <v>46889</v>
      </c>
      <c r="E891" s="97">
        <v>4.4450000000000003E-2</v>
      </c>
      <c r="F891" s="98" t="s">
        <v>198</v>
      </c>
    </row>
    <row r="892" spans="1:6" x14ac:dyDescent="0.25">
      <c r="A892" s="95">
        <v>1.8136986301369864</v>
      </c>
      <c r="B892" s="95" t="s">
        <v>945</v>
      </c>
      <c r="C892" s="99" t="s">
        <v>1498</v>
      </c>
      <c r="D892" s="96">
        <v>46896</v>
      </c>
      <c r="E892" s="97">
        <v>5.2420000000000001E-2</v>
      </c>
      <c r="F892" s="98" t="s">
        <v>198</v>
      </c>
    </row>
    <row r="893" spans="1:6" x14ac:dyDescent="0.25">
      <c r="A893" s="95">
        <v>1.821917808219178</v>
      </c>
      <c r="B893" s="95" t="s">
        <v>947</v>
      </c>
      <c r="C893" s="99" t="s">
        <v>155</v>
      </c>
      <c r="D893" s="96">
        <v>46899</v>
      </c>
      <c r="E893" s="97">
        <v>4.9000000000000002E-2</v>
      </c>
      <c r="F893" s="98" t="s">
        <v>198</v>
      </c>
    </row>
    <row r="894" spans="1:6" x14ac:dyDescent="0.25">
      <c r="A894" s="95">
        <v>1.821917808219178</v>
      </c>
      <c r="B894" s="95" t="s">
        <v>946</v>
      </c>
      <c r="C894" s="99" t="s">
        <v>115</v>
      </c>
      <c r="D894" s="96">
        <v>46899</v>
      </c>
      <c r="E894" s="97">
        <v>6.2800000000000009E-2</v>
      </c>
      <c r="F894" s="98" t="s">
        <v>198</v>
      </c>
    </row>
    <row r="895" spans="1:6" x14ac:dyDescent="0.25">
      <c r="A895" s="95">
        <v>1.8301369863013699</v>
      </c>
      <c r="B895" s="95" t="s">
        <v>949</v>
      </c>
      <c r="C895" s="99" t="s">
        <v>117</v>
      </c>
      <c r="D895" s="96">
        <v>46902</v>
      </c>
      <c r="E895" s="97">
        <v>2.2000000000000002E-2</v>
      </c>
      <c r="F895" s="98" t="s">
        <v>198</v>
      </c>
    </row>
    <row r="896" spans="1:6" x14ac:dyDescent="0.25">
      <c r="A896" s="95">
        <v>1.8301369863013699</v>
      </c>
      <c r="B896" s="95" t="s">
        <v>948</v>
      </c>
      <c r="C896" s="99" t="s">
        <v>139</v>
      </c>
      <c r="D896" s="96">
        <v>46902</v>
      </c>
      <c r="E896" s="97">
        <v>5.3540000000000004E-2</v>
      </c>
      <c r="F896" s="98" t="s">
        <v>198</v>
      </c>
    </row>
    <row r="897" spans="1:6" x14ac:dyDescent="0.25">
      <c r="A897" s="95">
        <v>1.832876712328767</v>
      </c>
      <c r="B897" s="95" t="s">
        <v>950</v>
      </c>
      <c r="C897" s="99" t="s">
        <v>124</v>
      </c>
      <c r="D897" s="96">
        <v>46903</v>
      </c>
      <c r="E897" s="97">
        <v>2.0750000000000001E-2</v>
      </c>
      <c r="F897" s="98" t="s">
        <v>198</v>
      </c>
    </row>
    <row r="898" spans="1:6" x14ac:dyDescent="0.25">
      <c r="A898" s="95">
        <v>1.8493150684931507</v>
      </c>
      <c r="B898" s="95" t="s">
        <v>951</v>
      </c>
      <c r="C898" s="99" t="s">
        <v>171</v>
      </c>
      <c r="D898" s="96">
        <v>46909</v>
      </c>
      <c r="E898" s="97">
        <v>3.8359999999999998E-2</v>
      </c>
      <c r="F898" s="98" t="s">
        <v>198</v>
      </c>
    </row>
    <row r="899" spans="1:6" x14ac:dyDescent="0.25">
      <c r="A899" s="95">
        <v>1.8684931506849316</v>
      </c>
      <c r="B899" s="95" t="s">
        <v>952</v>
      </c>
      <c r="C899" s="99" t="s">
        <v>172</v>
      </c>
      <c r="D899" s="96">
        <v>46916</v>
      </c>
      <c r="E899" s="97">
        <v>5.5410000000000001E-2</v>
      </c>
      <c r="F899" s="98" t="s">
        <v>198</v>
      </c>
    </row>
    <row r="900" spans="1:6" x14ac:dyDescent="0.25">
      <c r="A900" s="95">
        <v>1.8684931506849316</v>
      </c>
      <c r="B900" s="95" t="s">
        <v>1623</v>
      </c>
      <c r="C900" s="99" t="s">
        <v>1624</v>
      </c>
      <c r="D900" s="96">
        <v>46916</v>
      </c>
      <c r="E900" s="97">
        <v>4.2249999999999996E-2</v>
      </c>
      <c r="F900" s="98" t="s">
        <v>198</v>
      </c>
    </row>
    <row r="901" spans="1:6" x14ac:dyDescent="0.25">
      <c r="A901" s="95">
        <v>1.8739726027397261</v>
      </c>
      <c r="B901" s="95" t="s">
        <v>953</v>
      </c>
      <c r="C901" s="99" t="s">
        <v>128</v>
      </c>
      <c r="D901" s="96">
        <v>46918</v>
      </c>
      <c r="E901" s="97">
        <v>5.8280000000000005E-2</v>
      </c>
      <c r="F901" s="98" t="s">
        <v>198</v>
      </c>
    </row>
    <row r="902" spans="1:6" x14ac:dyDescent="0.25">
      <c r="A902" s="95">
        <v>1.8767123287671232</v>
      </c>
      <c r="B902" s="95" t="s">
        <v>954</v>
      </c>
      <c r="C902" s="99" t="s">
        <v>173</v>
      </c>
      <c r="D902" s="96">
        <v>46919</v>
      </c>
      <c r="E902" s="97">
        <v>3.6249999999999998E-2</v>
      </c>
      <c r="F902" s="98" t="s">
        <v>198</v>
      </c>
    </row>
    <row r="903" spans="1:6" x14ac:dyDescent="0.25">
      <c r="A903" s="95">
        <v>1.8794520547945206</v>
      </c>
      <c r="B903" s="95" t="s">
        <v>955</v>
      </c>
      <c r="C903" s="99" t="s">
        <v>213</v>
      </c>
      <c r="D903" s="96">
        <v>46920</v>
      </c>
      <c r="E903" s="97">
        <v>3.9070000000000001E-2</v>
      </c>
      <c r="F903" s="98" t="s">
        <v>198</v>
      </c>
    </row>
    <row r="904" spans="1:6" x14ac:dyDescent="0.25">
      <c r="A904" s="95">
        <v>1.8821917808219177</v>
      </c>
      <c r="B904" s="95" t="s">
        <v>956</v>
      </c>
      <c r="C904" s="99" t="s">
        <v>119</v>
      </c>
      <c r="D904" s="96">
        <v>46921</v>
      </c>
      <c r="E904" s="97">
        <v>3.5769999999999996E-2</v>
      </c>
      <c r="F904" s="98" t="s">
        <v>198</v>
      </c>
    </row>
    <row r="905" spans="1:6" x14ac:dyDescent="0.25">
      <c r="A905" s="95">
        <v>1.8876712328767122</v>
      </c>
      <c r="B905" s="95" t="s">
        <v>957</v>
      </c>
      <c r="C905" s="99" t="s">
        <v>179</v>
      </c>
      <c r="D905" s="96">
        <v>46923</v>
      </c>
      <c r="E905" s="97">
        <v>3.7610000000000005E-2</v>
      </c>
      <c r="F905" s="98" t="s">
        <v>198</v>
      </c>
    </row>
    <row r="906" spans="1:6" x14ac:dyDescent="0.25">
      <c r="A906" s="95">
        <v>1.893150684931507</v>
      </c>
      <c r="B906" s="95" t="s">
        <v>958</v>
      </c>
      <c r="C906" s="99" t="s">
        <v>174</v>
      </c>
      <c r="D906" s="96">
        <v>46925</v>
      </c>
      <c r="E906" s="97">
        <v>3.934E-2</v>
      </c>
      <c r="F906" s="98" t="s">
        <v>198</v>
      </c>
    </row>
    <row r="907" spans="1:6" x14ac:dyDescent="0.25">
      <c r="A907" s="95">
        <v>1.8958904109589041</v>
      </c>
      <c r="B907" s="95" t="s">
        <v>959</v>
      </c>
      <c r="C907" s="99" t="s">
        <v>131</v>
      </c>
      <c r="D907" s="96">
        <v>46926</v>
      </c>
      <c r="E907" s="97">
        <v>2.2970000000000001E-2</v>
      </c>
      <c r="F907" s="98" t="s">
        <v>198</v>
      </c>
    </row>
    <row r="908" spans="1:6" x14ac:dyDescent="0.25">
      <c r="A908" s="95">
        <v>1.9561643835616438</v>
      </c>
      <c r="B908" s="95" t="s">
        <v>961</v>
      </c>
      <c r="C908" s="99" t="s">
        <v>122</v>
      </c>
      <c r="D908" s="96">
        <v>46948</v>
      </c>
      <c r="E908" s="97">
        <v>2.4399999999999998E-2</v>
      </c>
      <c r="F908" s="98" t="s">
        <v>198</v>
      </c>
    </row>
    <row r="909" spans="1:6" x14ac:dyDescent="0.25">
      <c r="A909" s="95">
        <v>1.9561643835616438</v>
      </c>
      <c r="B909" s="95" t="s">
        <v>960</v>
      </c>
      <c r="C909" s="99" t="s">
        <v>126</v>
      </c>
      <c r="D909" s="96">
        <v>46948</v>
      </c>
      <c r="E909" s="97">
        <v>5.0999999999999997E-2</v>
      </c>
      <c r="F909" s="98" t="s">
        <v>198</v>
      </c>
    </row>
    <row r="910" spans="1:6" x14ac:dyDescent="0.25">
      <c r="A910" s="95">
        <v>1.9671232876712328</v>
      </c>
      <c r="B910" s="95" t="s">
        <v>962</v>
      </c>
      <c r="C910" s="99" t="s">
        <v>115</v>
      </c>
      <c r="D910" s="96">
        <v>46952</v>
      </c>
      <c r="E910" s="97">
        <v>6.2699999999999992E-2</v>
      </c>
      <c r="F910" s="98" t="s">
        <v>198</v>
      </c>
    </row>
    <row r="911" spans="1:6" x14ac:dyDescent="0.25">
      <c r="A911" s="95">
        <v>2.0054794520547947</v>
      </c>
      <c r="B911" s="95" t="s">
        <v>963</v>
      </c>
      <c r="C911" s="99" t="s">
        <v>121</v>
      </c>
      <c r="D911" s="96">
        <v>46966</v>
      </c>
      <c r="E911" s="97">
        <v>2.6699999999999998E-2</v>
      </c>
      <c r="F911" s="98" t="s">
        <v>198</v>
      </c>
    </row>
    <row r="912" spans="1:6" x14ac:dyDescent="0.25">
      <c r="A912" s="95">
        <v>2.0082191780821916</v>
      </c>
      <c r="B912" s="95" t="s">
        <v>964</v>
      </c>
      <c r="C912" s="99" t="s">
        <v>75</v>
      </c>
      <c r="D912" s="96">
        <v>46967</v>
      </c>
      <c r="E912" s="97">
        <v>5.679E-2</v>
      </c>
      <c r="F912" s="98" t="s">
        <v>198</v>
      </c>
    </row>
    <row r="913" spans="1:6" x14ac:dyDescent="0.25">
      <c r="A913" s="95">
        <v>2.021917808219178</v>
      </c>
      <c r="B913" s="95" t="s">
        <v>965</v>
      </c>
      <c r="C913" s="99" t="s">
        <v>115</v>
      </c>
      <c r="D913" s="96">
        <v>46972</v>
      </c>
      <c r="E913" s="97">
        <v>6.8900000000000003E-2</v>
      </c>
      <c r="F913" s="98" t="s">
        <v>198</v>
      </c>
    </row>
    <row r="914" spans="1:6" x14ac:dyDescent="0.25">
      <c r="A914" s="95">
        <v>2.0602739726027397</v>
      </c>
      <c r="B914" s="95" t="s">
        <v>966</v>
      </c>
      <c r="C914" s="99" t="s">
        <v>117</v>
      </c>
      <c r="D914" s="96">
        <v>46986</v>
      </c>
      <c r="E914" s="97">
        <v>3.7999999999999999E-2</v>
      </c>
      <c r="F914" s="98" t="s">
        <v>198</v>
      </c>
    </row>
    <row r="915" spans="1:6" x14ac:dyDescent="0.25">
      <c r="A915" s="95">
        <v>2.0849315068493151</v>
      </c>
      <c r="B915" s="95" t="s">
        <v>967</v>
      </c>
      <c r="C915" s="99" t="s">
        <v>154</v>
      </c>
      <c r="D915" s="96">
        <v>46995</v>
      </c>
      <c r="E915" s="97">
        <v>2.1940000000000001E-2</v>
      </c>
      <c r="F915" s="98" t="s">
        <v>198</v>
      </c>
    </row>
    <row r="916" spans="1:6" x14ac:dyDescent="0.25">
      <c r="A916" s="95">
        <v>2.106849315068493</v>
      </c>
      <c r="B916" s="95" t="s">
        <v>968</v>
      </c>
      <c r="C916" s="99" t="s">
        <v>134</v>
      </c>
      <c r="D916" s="96">
        <v>47003</v>
      </c>
      <c r="E916" s="97">
        <v>6.0339999999999998E-2</v>
      </c>
      <c r="F916" s="98" t="s">
        <v>198</v>
      </c>
    </row>
    <row r="917" spans="1:6" x14ac:dyDescent="0.25">
      <c r="A917" s="95">
        <v>2.117808219178082</v>
      </c>
      <c r="B917" s="95" t="s">
        <v>1370</v>
      </c>
      <c r="C917" s="99" t="s">
        <v>1498</v>
      </c>
      <c r="D917" s="96">
        <v>47007</v>
      </c>
      <c r="E917" s="97">
        <v>4.8189999999999997E-2</v>
      </c>
      <c r="F917" s="98" t="s">
        <v>198</v>
      </c>
    </row>
    <row r="918" spans="1:6" x14ac:dyDescent="0.25">
      <c r="A918" s="95">
        <v>2.117808219178082</v>
      </c>
      <c r="B918" s="95" t="s">
        <v>969</v>
      </c>
      <c r="C918" s="99" t="s">
        <v>162</v>
      </c>
      <c r="D918" s="96">
        <v>47007</v>
      </c>
      <c r="E918" s="97">
        <v>4.1929999999999995E-2</v>
      </c>
      <c r="F918" s="98" t="s">
        <v>198</v>
      </c>
    </row>
    <row r="919" spans="1:6" x14ac:dyDescent="0.25">
      <c r="A919" s="95">
        <v>2.128767123287671</v>
      </c>
      <c r="B919" s="95" t="s">
        <v>970</v>
      </c>
      <c r="C919" s="99" t="s">
        <v>114</v>
      </c>
      <c r="D919" s="96">
        <v>47011</v>
      </c>
      <c r="E919" s="97">
        <v>5.8159999999999996E-2</v>
      </c>
      <c r="F919" s="98" t="s">
        <v>198</v>
      </c>
    </row>
    <row r="920" spans="1:6" x14ac:dyDescent="0.25">
      <c r="A920" s="95">
        <v>2.1369863013698631</v>
      </c>
      <c r="B920" s="95" t="s">
        <v>1371</v>
      </c>
      <c r="C920" s="99" t="s">
        <v>1372</v>
      </c>
      <c r="D920" s="96">
        <v>47014</v>
      </c>
      <c r="E920" s="97">
        <v>3.9369999999999995E-2</v>
      </c>
      <c r="F920" s="98" t="s">
        <v>198</v>
      </c>
    </row>
    <row r="921" spans="1:6" x14ac:dyDescent="0.25">
      <c r="A921" s="95">
        <v>2.1369863013698631</v>
      </c>
      <c r="B921" s="95" t="s">
        <v>971</v>
      </c>
      <c r="C921" s="99" t="s">
        <v>157</v>
      </c>
      <c r="D921" s="96">
        <v>47014</v>
      </c>
      <c r="E921" s="97">
        <v>2.1000000000000001E-2</v>
      </c>
      <c r="F921" s="98" t="s">
        <v>198</v>
      </c>
    </row>
    <row r="922" spans="1:6" x14ac:dyDescent="0.25">
      <c r="A922" s="95">
        <v>2.1424657534246574</v>
      </c>
      <c r="B922" s="95" t="s">
        <v>972</v>
      </c>
      <c r="C922" s="99" t="s">
        <v>81</v>
      </c>
      <c r="D922" s="96">
        <v>47016</v>
      </c>
      <c r="E922" s="97">
        <v>5.7300000000000004E-2</v>
      </c>
      <c r="F922" s="98" t="s">
        <v>198</v>
      </c>
    </row>
    <row r="923" spans="1:6" x14ac:dyDescent="0.25">
      <c r="A923" s="95">
        <v>2.1452054794520548</v>
      </c>
      <c r="B923" s="95" t="s">
        <v>973</v>
      </c>
      <c r="C923" s="99" t="s">
        <v>140</v>
      </c>
      <c r="D923" s="96">
        <v>47017</v>
      </c>
      <c r="E923" s="97">
        <v>5.7000000000000002E-2</v>
      </c>
      <c r="F923" s="98" t="s">
        <v>198</v>
      </c>
    </row>
    <row r="924" spans="1:6" x14ac:dyDescent="0.25">
      <c r="A924" s="95">
        <v>2.1589041095890411</v>
      </c>
      <c r="B924" s="95" t="s">
        <v>975</v>
      </c>
      <c r="C924" s="99" t="s">
        <v>204</v>
      </c>
      <c r="D924" s="96">
        <v>47022</v>
      </c>
      <c r="E924" s="97">
        <v>5.534E-2</v>
      </c>
      <c r="F924" s="98" t="s">
        <v>198</v>
      </c>
    </row>
    <row r="925" spans="1:6" x14ac:dyDescent="0.25">
      <c r="A925" s="95">
        <v>2.1589041095890411</v>
      </c>
      <c r="B925" s="95" t="s">
        <v>974</v>
      </c>
      <c r="C925" s="99" t="s">
        <v>133</v>
      </c>
      <c r="D925" s="96">
        <v>47022</v>
      </c>
      <c r="E925" s="97">
        <v>5.5330000000000004E-2</v>
      </c>
      <c r="F925" s="98" t="s">
        <v>198</v>
      </c>
    </row>
    <row r="926" spans="1:6" x14ac:dyDescent="0.25">
      <c r="A926" s="95">
        <v>2.2082191780821918</v>
      </c>
      <c r="B926" s="95" t="s">
        <v>1559</v>
      </c>
      <c r="C926" s="99" t="s">
        <v>1560</v>
      </c>
      <c r="D926" s="96">
        <v>47040</v>
      </c>
      <c r="E926" s="97">
        <v>0.05</v>
      </c>
      <c r="F926" s="98" t="s">
        <v>198</v>
      </c>
    </row>
    <row r="927" spans="1:6" x14ac:dyDescent="0.25">
      <c r="A927" s="95">
        <v>2.2328767123287672</v>
      </c>
      <c r="B927" s="95" t="s">
        <v>1405</v>
      </c>
      <c r="C927" s="99" t="s">
        <v>201</v>
      </c>
      <c r="D927" s="96">
        <v>47049</v>
      </c>
      <c r="E927" s="97">
        <v>4.2880000000000001E-2</v>
      </c>
      <c r="F927" s="98" t="s">
        <v>198</v>
      </c>
    </row>
    <row r="928" spans="1:6" x14ac:dyDescent="0.25">
      <c r="A928" s="95">
        <v>2.2520547945205478</v>
      </c>
      <c r="B928" s="95" t="s">
        <v>1406</v>
      </c>
      <c r="C928" s="99" t="s">
        <v>189</v>
      </c>
      <c r="D928" s="96">
        <v>47056</v>
      </c>
      <c r="E928" s="97">
        <v>3.1E-2</v>
      </c>
      <c r="F928" s="98" t="s">
        <v>198</v>
      </c>
    </row>
    <row r="929" spans="1:6" x14ac:dyDescent="0.25">
      <c r="A929" s="95">
        <v>2.2602739726027399</v>
      </c>
      <c r="B929" s="95" t="s">
        <v>976</v>
      </c>
      <c r="C929" s="99" t="s">
        <v>140</v>
      </c>
      <c r="D929" s="96">
        <v>47059</v>
      </c>
      <c r="E929" s="97">
        <v>4.4000000000000004E-2</v>
      </c>
      <c r="F929" s="98" t="s">
        <v>198</v>
      </c>
    </row>
    <row r="930" spans="1:6" x14ac:dyDescent="0.25">
      <c r="A930" s="95">
        <v>2.2767123287671232</v>
      </c>
      <c r="B930" s="95" t="s">
        <v>977</v>
      </c>
      <c r="C930" s="99" t="s">
        <v>130</v>
      </c>
      <c r="D930" s="96">
        <v>47065</v>
      </c>
      <c r="E930" s="97">
        <v>2.8290000000000003E-2</v>
      </c>
      <c r="F930" s="98" t="s">
        <v>198</v>
      </c>
    </row>
    <row r="931" spans="1:6" x14ac:dyDescent="0.25">
      <c r="A931" s="95">
        <v>2.2821917808219179</v>
      </c>
      <c r="B931" s="95" t="s">
        <v>978</v>
      </c>
      <c r="C931" s="99" t="s">
        <v>1498</v>
      </c>
      <c r="D931" s="96">
        <v>47067</v>
      </c>
      <c r="E931" s="97">
        <v>6.3820000000000002E-2</v>
      </c>
      <c r="F931" s="98" t="s">
        <v>198</v>
      </c>
    </row>
    <row r="932" spans="1:6" x14ac:dyDescent="0.25">
      <c r="A932" s="95">
        <v>2.2931506849315069</v>
      </c>
      <c r="B932" s="95" t="s">
        <v>979</v>
      </c>
      <c r="C932" s="99" t="s">
        <v>117</v>
      </c>
      <c r="D932" s="96">
        <v>47071</v>
      </c>
      <c r="E932" s="97">
        <v>5.1500000000000004E-2</v>
      </c>
      <c r="F932" s="98" t="s">
        <v>198</v>
      </c>
    </row>
    <row r="933" spans="1:6" x14ac:dyDescent="0.25">
      <c r="A933" s="95">
        <v>2.3095890410958906</v>
      </c>
      <c r="B933" s="95" t="s">
        <v>1428</v>
      </c>
      <c r="C933" s="99" t="s">
        <v>81</v>
      </c>
      <c r="D933" s="96">
        <v>47077</v>
      </c>
      <c r="E933" s="97">
        <v>3.39E-2</v>
      </c>
      <c r="F933" s="98" t="s">
        <v>198</v>
      </c>
    </row>
    <row r="934" spans="1:6" x14ac:dyDescent="0.25">
      <c r="A934" s="95">
        <v>2.3506849315068492</v>
      </c>
      <c r="B934" s="95" t="s">
        <v>980</v>
      </c>
      <c r="C934" s="99" t="s">
        <v>123</v>
      </c>
      <c r="D934" s="96">
        <v>47092</v>
      </c>
      <c r="E934" s="97">
        <v>4.2599999999999999E-2</v>
      </c>
      <c r="F934" s="98" t="s">
        <v>198</v>
      </c>
    </row>
    <row r="935" spans="1:6" x14ac:dyDescent="0.25">
      <c r="A935" s="95">
        <v>2.3589041095890413</v>
      </c>
      <c r="B935" s="95" t="s">
        <v>1451</v>
      </c>
      <c r="C935" s="99" t="s">
        <v>144</v>
      </c>
      <c r="D935" s="96">
        <v>47095</v>
      </c>
      <c r="E935" s="97">
        <v>3.3000000000000002E-2</v>
      </c>
      <c r="F935" s="98" t="s">
        <v>198</v>
      </c>
    </row>
    <row r="936" spans="1:6" x14ac:dyDescent="0.25">
      <c r="A936" s="95">
        <v>2.3671232876712329</v>
      </c>
      <c r="B936" s="95" t="s">
        <v>981</v>
      </c>
      <c r="C936" s="99" t="s">
        <v>165</v>
      </c>
      <c r="D936" s="96">
        <v>47098</v>
      </c>
      <c r="E936" s="97">
        <v>4.4880000000000003E-2</v>
      </c>
      <c r="F936" s="98" t="s">
        <v>198</v>
      </c>
    </row>
    <row r="937" spans="1:6" x14ac:dyDescent="0.25">
      <c r="A937" s="95">
        <v>2.3780821917808219</v>
      </c>
      <c r="B937" s="95" t="s">
        <v>982</v>
      </c>
      <c r="C937" s="99" t="s">
        <v>120</v>
      </c>
      <c r="D937" s="96">
        <v>47102</v>
      </c>
      <c r="E937" s="97">
        <v>4.8000000000000001E-2</v>
      </c>
      <c r="F937" s="98" t="s">
        <v>198</v>
      </c>
    </row>
    <row r="938" spans="1:6" x14ac:dyDescent="0.25">
      <c r="A938" s="95">
        <v>2.3863013698630136</v>
      </c>
      <c r="B938" s="95" t="s">
        <v>983</v>
      </c>
      <c r="C938" s="99" t="s">
        <v>139</v>
      </c>
      <c r="D938" s="96">
        <v>47105</v>
      </c>
      <c r="E938" s="97">
        <v>2.307E-2</v>
      </c>
      <c r="F938" s="98" t="s">
        <v>198</v>
      </c>
    </row>
    <row r="939" spans="1:6" x14ac:dyDescent="0.25">
      <c r="A939" s="95">
        <v>2.3863013698630136</v>
      </c>
      <c r="B939" s="95" t="s">
        <v>1452</v>
      </c>
      <c r="C939" s="99" t="s">
        <v>116</v>
      </c>
      <c r="D939" s="96">
        <v>47105</v>
      </c>
      <c r="E939" s="97">
        <v>3.524E-2</v>
      </c>
      <c r="F939" s="98" t="s">
        <v>198</v>
      </c>
    </row>
    <row r="940" spans="1:6" x14ac:dyDescent="0.25">
      <c r="A940" s="95">
        <v>2.3945205479452056</v>
      </c>
      <c r="B940" s="95" t="s">
        <v>984</v>
      </c>
      <c r="C940" s="99" t="s">
        <v>132</v>
      </c>
      <c r="D940" s="96">
        <v>47108</v>
      </c>
      <c r="E940" s="97">
        <v>2.6800000000000001E-2</v>
      </c>
      <c r="F940" s="98" t="s">
        <v>198</v>
      </c>
    </row>
    <row r="941" spans="1:6" x14ac:dyDescent="0.25">
      <c r="A941" s="95">
        <v>2.4438356164383563</v>
      </c>
      <c r="B941" s="95" t="s">
        <v>985</v>
      </c>
      <c r="C941" s="99" t="s">
        <v>124</v>
      </c>
      <c r="D941" s="96">
        <v>47126</v>
      </c>
      <c r="E941" s="97">
        <v>4.6719999999999998E-2</v>
      </c>
      <c r="F941" s="98" t="s">
        <v>198</v>
      </c>
    </row>
    <row r="942" spans="1:6" x14ac:dyDescent="0.25">
      <c r="A942" s="95">
        <v>2.463013698630137</v>
      </c>
      <c r="B942" s="95" t="s">
        <v>986</v>
      </c>
      <c r="C942" s="99" t="s">
        <v>150</v>
      </c>
      <c r="D942" s="96">
        <v>47133</v>
      </c>
      <c r="E942" s="97">
        <v>4.2500000000000003E-2</v>
      </c>
      <c r="F942" s="98" t="s">
        <v>198</v>
      </c>
    </row>
    <row r="943" spans="1:6" x14ac:dyDescent="0.25">
      <c r="A943" s="95">
        <v>2.4657534246575343</v>
      </c>
      <c r="B943" s="95" t="s">
        <v>987</v>
      </c>
      <c r="C943" s="99" t="s">
        <v>58</v>
      </c>
      <c r="D943" s="96">
        <v>47134</v>
      </c>
      <c r="E943" s="97">
        <v>5.2999999999999999E-2</v>
      </c>
      <c r="F943" s="98" t="s">
        <v>198</v>
      </c>
    </row>
    <row r="944" spans="1:6" x14ac:dyDescent="0.25">
      <c r="A944" s="95">
        <v>2.4821917808219176</v>
      </c>
      <c r="B944" s="95" t="s">
        <v>988</v>
      </c>
      <c r="C944" s="99" t="s">
        <v>165</v>
      </c>
      <c r="D944" s="96">
        <v>47140</v>
      </c>
      <c r="E944" s="97">
        <v>6.5000000000000002E-2</v>
      </c>
      <c r="F944" s="98" t="s">
        <v>198</v>
      </c>
    </row>
    <row r="945" spans="1:6" x14ac:dyDescent="0.25">
      <c r="A945" s="95">
        <v>2.4904109589041097</v>
      </c>
      <c r="B945" s="95" t="s">
        <v>989</v>
      </c>
      <c r="C945" s="99" t="s">
        <v>175</v>
      </c>
      <c r="D945" s="96">
        <v>47143</v>
      </c>
      <c r="E945" s="97">
        <v>4.6029999999999995E-2</v>
      </c>
      <c r="F945" s="98" t="s">
        <v>198</v>
      </c>
    </row>
    <row r="946" spans="1:6" x14ac:dyDescent="0.25">
      <c r="A946" s="95">
        <v>2.5013698630136987</v>
      </c>
      <c r="B946" s="95" t="s">
        <v>519</v>
      </c>
      <c r="C946" s="99" t="s">
        <v>68</v>
      </c>
      <c r="D946" s="96">
        <v>47147</v>
      </c>
      <c r="E946" s="97">
        <v>5.9490000000000001E-2</v>
      </c>
      <c r="F946" s="98" t="s">
        <v>198</v>
      </c>
    </row>
    <row r="947" spans="1:6" x14ac:dyDescent="0.25">
      <c r="A947" s="95">
        <v>2.5205479452054793</v>
      </c>
      <c r="B947" s="95" t="s">
        <v>990</v>
      </c>
      <c r="C947" s="99" t="s">
        <v>128</v>
      </c>
      <c r="D947" s="96">
        <v>47154</v>
      </c>
      <c r="E947" s="97">
        <v>3.0289999999999997E-2</v>
      </c>
      <c r="F947" s="98" t="s">
        <v>198</v>
      </c>
    </row>
    <row r="948" spans="1:6" x14ac:dyDescent="0.25">
      <c r="A948" s="95">
        <v>2.5315068493150683</v>
      </c>
      <c r="B948" s="95" t="s">
        <v>992</v>
      </c>
      <c r="C948" s="99" t="s">
        <v>1498</v>
      </c>
      <c r="D948" s="96">
        <v>47158</v>
      </c>
      <c r="E948" s="97">
        <v>5.441E-2</v>
      </c>
      <c r="F948" s="98" t="s">
        <v>198</v>
      </c>
    </row>
    <row r="949" spans="1:6" x14ac:dyDescent="0.25">
      <c r="A949" s="95">
        <v>2.5315068493150683</v>
      </c>
      <c r="B949" s="95" t="s">
        <v>991</v>
      </c>
      <c r="C949" s="99" t="s">
        <v>126</v>
      </c>
      <c r="D949" s="96">
        <v>47158</v>
      </c>
      <c r="E949" s="97">
        <v>0.05</v>
      </c>
      <c r="F949" s="98" t="s">
        <v>198</v>
      </c>
    </row>
    <row r="950" spans="1:6" x14ac:dyDescent="0.25">
      <c r="A950" s="95">
        <v>2.5397260273972604</v>
      </c>
      <c r="B950" s="95" t="s">
        <v>993</v>
      </c>
      <c r="C950" s="99" t="s">
        <v>153</v>
      </c>
      <c r="D950" s="96">
        <v>47161</v>
      </c>
      <c r="E950" s="97">
        <v>2.529E-2</v>
      </c>
      <c r="F950" s="98" t="s">
        <v>198</v>
      </c>
    </row>
    <row r="951" spans="1:6" x14ac:dyDescent="0.25">
      <c r="A951" s="95">
        <v>2.5397260273972604</v>
      </c>
      <c r="B951" s="95" t="s">
        <v>994</v>
      </c>
      <c r="C951" s="99" t="s">
        <v>122</v>
      </c>
      <c r="D951" s="96">
        <v>47161</v>
      </c>
      <c r="E951" s="97">
        <v>5.1109999999999996E-2</v>
      </c>
      <c r="F951" s="98" t="s">
        <v>198</v>
      </c>
    </row>
    <row r="952" spans="1:6" x14ac:dyDescent="0.25">
      <c r="A952" s="95">
        <v>2.5424657534246577</v>
      </c>
      <c r="B952" s="95" t="s">
        <v>995</v>
      </c>
      <c r="C952" s="99" t="s">
        <v>137</v>
      </c>
      <c r="D952" s="96">
        <v>47162</v>
      </c>
      <c r="E952" s="97">
        <v>4.7779999999999996E-2</v>
      </c>
      <c r="F952" s="98" t="s">
        <v>198</v>
      </c>
    </row>
    <row r="953" spans="1:6" x14ac:dyDescent="0.25">
      <c r="A953" s="95">
        <v>2.547945205479452</v>
      </c>
      <c r="B953" s="95" t="s">
        <v>996</v>
      </c>
      <c r="C953" s="99" t="s">
        <v>68</v>
      </c>
      <c r="D953" s="96">
        <v>47164</v>
      </c>
      <c r="E953" s="97">
        <v>5.2789999999999997E-2</v>
      </c>
      <c r="F953" s="98" t="s">
        <v>198</v>
      </c>
    </row>
    <row r="954" spans="1:6" x14ac:dyDescent="0.25">
      <c r="A954" s="95">
        <v>2.5671232876712327</v>
      </c>
      <c r="B954" s="95" t="s">
        <v>1625</v>
      </c>
      <c r="C954" s="99" t="s">
        <v>155</v>
      </c>
      <c r="D954" s="96">
        <v>47171</v>
      </c>
      <c r="E954" s="97">
        <v>3.5200000000000002E-2</v>
      </c>
      <c r="F954" s="98" t="s">
        <v>198</v>
      </c>
    </row>
    <row r="955" spans="1:6" x14ac:dyDescent="0.25">
      <c r="A955" s="95">
        <v>2.56986301369863</v>
      </c>
      <c r="B955" s="95" t="s">
        <v>1499</v>
      </c>
      <c r="C955" s="99" t="s">
        <v>1372</v>
      </c>
      <c r="D955" s="96">
        <v>47172</v>
      </c>
      <c r="E955" s="97">
        <v>3.6179999999999997E-2</v>
      </c>
      <c r="F955" s="98" t="s">
        <v>198</v>
      </c>
    </row>
    <row r="956" spans="1:6" x14ac:dyDescent="0.25">
      <c r="A956" s="95">
        <v>2.56986301369863</v>
      </c>
      <c r="B956" s="95" t="s">
        <v>997</v>
      </c>
      <c r="C956" s="99" t="s">
        <v>176</v>
      </c>
      <c r="D956" s="96">
        <v>47172</v>
      </c>
      <c r="E956" s="97">
        <v>3.7190000000000001E-2</v>
      </c>
      <c r="F956" s="98" t="s">
        <v>198</v>
      </c>
    </row>
    <row r="957" spans="1:6" x14ac:dyDescent="0.25">
      <c r="A957" s="95">
        <v>2.5726027397260274</v>
      </c>
      <c r="B957" s="95" t="s">
        <v>998</v>
      </c>
      <c r="C957" s="99" t="s">
        <v>204</v>
      </c>
      <c r="D957" s="96">
        <v>47173</v>
      </c>
      <c r="E957" s="97">
        <v>4.8079999999999998E-2</v>
      </c>
      <c r="F957" s="98" t="s">
        <v>198</v>
      </c>
    </row>
    <row r="958" spans="1:6" x14ac:dyDescent="0.25">
      <c r="A958" s="95">
        <v>2.5753424657534247</v>
      </c>
      <c r="B958" s="95" t="s">
        <v>1500</v>
      </c>
      <c r="C958" s="99" t="s">
        <v>119</v>
      </c>
      <c r="D958" s="96">
        <v>47174</v>
      </c>
      <c r="E958" s="97">
        <v>3.3489999999999999E-2</v>
      </c>
      <c r="F958" s="98" t="s">
        <v>198</v>
      </c>
    </row>
    <row r="959" spans="1:6" x14ac:dyDescent="0.25">
      <c r="A959" s="95">
        <v>2.5835616438356164</v>
      </c>
      <c r="B959" s="95" t="s">
        <v>999</v>
      </c>
      <c r="C959" s="99" t="s">
        <v>129</v>
      </c>
      <c r="D959" s="96">
        <v>47177</v>
      </c>
      <c r="E959" s="97">
        <v>5.457E-2</v>
      </c>
      <c r="F959" s="98" t="s">
        <v>198</v>
      </c>
    </row>
    <row r="960" spans="1:6" x14ac:dyDescent="0.25">
      <c r="A960" s="95">
        <v>2.5972602739726027</v>
      </c>
      <c r="B960" s="95" t="s">
        <v>1000</v>
      </c>
      <c r="C960" s="99" t="s">
        <v>149</v>
      </c>
      <c r="D960" s="96">
        <v>47182</v>
      </c>
      <c r="E960" s="97">
        <v>5.0999999999999997E-2</v>
      </c>
      <c r="F960" s="98" t="s">
        <v>198</v>
      </c>
    </row>
    <row r="961" spans="1:6" x14ac:dyDescent="0.25">
      <c r="A961" s="95">
        <v>2.6191780821917807</v>
      </c>
      <c r="B961" s="95" t="s">
        <v>1001</v>
      </c>
      <c r="C961" s="99" t="s">
        <v>166</v>
      </c>
      <c r="D961" s="96">
        <v>47190</v>
      </c>
      <c r="E961" s="97">
        <v>3.15E-2</v>
      </c>
      <c r="F961" s="98" t="s">
        <v>198</v>
      </c>
    </row>
    <row r="962" spans="1:6" x14ac:dyDescent="0.25">
      <c r="A962" s="95">
        <v>2.6246575342465754</v>
      </c>
      <c r="B962" s="95" t="s">
        <v>1002</v>
      </c>
      <c r="C962" s="99" t="s">
        <v>117</v>
      </c>
      <c r="D962" s="96">
        <v>47192</v>
      </c>
      <c r="E962" s="97">
        <v>5.2499999999999998E-2</v>
      </c>
      <c r="F962" s="98" t="s">
        <v>198</v>
      </c>
    </row>
    <row r="963" spans="1:6" x14ac:dyDescent="0.25">
      <c r="A963" s="95">
        <v>2.6767123287671235</v>
      </c>
      <c r="B963" s="95" t="s">
        <v>1003</v>
      </c>
      <c r="C963" s="99" t="s">
        <v>136</v>
      </c>
      <c r="D963" s="96">
        <v>47211</v>
      </c>
      <c r="E963" s="97">
        <v>3.6200000000000003E-2</v>
      </c>
      <c r="F963" s="98" t="s">
        <v>198</v>
      </c>
    </row>
    <row r="964" spans="1:6" x14ac:dyDescent="0.25">
      <c r="A964" s="95">
        <v>2.6931506849315068</v>
      </c>
      <c r="B964" s="95" t="s">
        <v>1474</v>
      </c>
      <c r="C964" s="99" t="s">
        <v>1498</v>
      </c>
      <c r="D964" s="96">
        <v>47217</v>
      </c>
      <c r="E964" s="97">
        <v>4.3979999999999998E-2</v>
      </c>
      <c r="F964" s="98" t="s">
        <v>198</v>
      </c>
    </row>
    <row r="965" spans="1:6" x14ac:dyDescent="0.25">
      <c r="A965" s="95">
        <v>2.6958904109589041</v>
      </c>
      <c r="B965" s="95" t="s">
        <v>1561</v>
      </c>
      <c r="C965" s="99" t="s">
        <v>122</v>
      </c>
      <c r="D965" s="96">
        <v>47218</v>
      </c>
      <c r="E965" s="97">
        <v>3.959E-2</v>
      </c>
      <c r="F965" s="98" t="s">
        <v>198</v>
      </c>
    </row>
    <row r="966" spans="1:6" x14ac:dyDescent="0.25">
      <c r="A966" s="95">
        <v>2.7013698630136984</v>
      </c>
      <c r="B966" s="95" t="s">
        <v>1004</v>
      </c>
      <c r="C966" s="99" t="s">
        <v>154</v>
      </c>
      <c r="D966" s="96">
        <v>47220</v>
      </c>
      <c r="E966" s="97">
        <v>6.0739999999999995E-2</v>
      </c>
      <c r="F966" s="98" t="s">
        <v>198</v>
      </c>
    </row>
    <row r="967" spans="1:6" x14ac:dyDescent="0.25">
      <c r="A967" s="95">
        <v>2.7013698630136984</v>
      </c>
      <c r="B967" s="95" t="s">
        <v>1453</v>
      </c>
      <c r="C967" s="99" t="s">
        <v>118</v>
      </c>
      <c r="D967" s="96">
        <v>47220</v>
      </c>
      <c r="E967" s="97">
        <v>3.8699999999999998E-2</v>
      </c>
      <c r="F967" s="98" t="s">
        <v>198</v>
      </c>
    </row>
    <row r="968" spans="1:6" x14ac:dyDescent="0.25">
      <c r="A968" s="95">
        <v>2.7068493150684931</v>
      </c>
      <c r="B968" s="95" t="s">
        <v>1562</v>
      </c>
      <c r="C968" s="99" t="s">
        <v>1563</v>
      </c>
      <c r="D968" s="96">
        <v>47222</v>
      </c>
      <c r="E968" s="97">
        <v>4.2359999999999995E-2</v>
      </c>
      <c r="F968" s="98" t="s">
        <v>198</v>
      </c>
    </row>
    <row r="969" spans="1:6" x14ac:dyDescent="0.25">
      <c r="A969" s="95">
        <v>2.7095890410958905</v>
      </c>
      <c r="B969" s="95" t="s">
        <v>1005</v>
      </c>
      <c r="C969" s="99" t="s">
        <v>140</v>
      </c>
      <c r="D969" s="96">
        <v>47223</v>
      </c>
      <c r="E969" s="97">
        <v>3.7499999999999999E-2</v>
      </c>
      <c r="F969" s="98" t="s">
        <v>198</v>
      </c>
    </row>
    <row r="970" spans="1:6" x14ac:dyDescent="0.25">
      <c r="A970" s="95">
        <v>2.7534246575342465</v>
      </c>
      <c r="B970" s="95" t="s">
        <v>1006</v>
      </c>
      <c r="C970" s="99" t="s">
        <v>130</v>
      </c>
      <c r="D970" s="96">
        <v>47239</v>
      </c>
      <c r="E970" s="97">
        <v>4.6280000000000002E-2</v>
      </c>
      <c r="F970" s="98" t="s">
        <v>198</v>
      </c>
    </row>
    <row r="971" spans="1:6" x14ac:dyDescent="0.25">
      <c r="A971" s="95">
        <v>2.7534246575342465</v>
      </c>
      <c r="B971" s="95" t="s">
        <v>1007</v>
      </c>
      <c r="C971" s="99" t="s">
        <v>117</v>
      </c>
      <c r="D971" s="96">
        <v>47239</v>
      </c>
      <c r="E971" s="97">
        <v>6.5500000000000003E-2</v>
      </c>
      <c r="F971" s="98" t="s">
        <v>198</v>
      </c>
    </row>
    <row r="972" spans="1:6" x14ac:dyDescent="0.25">
      <c r="A972" s="95">
        <v>2.7534246575342465</v>
      </c>
      <c r="B972" s="95" t="s">
        <v>1008</v>
      </c>
      <c r="C972" s="99" t="s">
        <v>140</v>
      </c>
      <c r="D972" s="96">
        <v>47239</v>
      </c>
      <c r="E972" s="97">
        <v>3.2500000000000001E-2</v>
      </c>
      <c r="F972" s="98" t="s">
        <v>198</v>
      </c>
    </row>
    <row r="973" spans="1:6" x14ac:dyDescent="0.25">
      <c r="A973" s="95">
        <v>2.7561643835616438</v>
      </c>
      <c r="B973" s="95" t="s">
        <v>1009</v>
      </c>
      <c r="C973" s="99" t="s">
        <v>120</v>
      </c>
      <c r="D973" s="96">
        <v>47240</v>
      </c>
      <c r="E973" s="97">
        <v>3.3000000000000002E-2</v>
      </c>
      <c r="F973" s="98" t="s">
        <v>198</v>
      </c>
    </row>
    <row r="974" spans="1:6" x14ac:dyDescent="0.25">
      <c r="A974" s="95">
        <v>2.8356164383561642</v>
      </c>
      <c r="B974" s="95" t="s">
        <v>1010</v>
      </c>
      <c r="C974" s="99" t="s">
        <v>170</v>
      </c>
      <c r="D974" s="96">
        <v>47269</v>
      </c>
      <c r="E974" s="97">
        <v>4.4310000000000002E-2</v>
      </c>
      <c r="F974" s="98" t="s">
        <v>198</v>
      </c>
    </row>
    <row r="975" spans="1:6" x14ac:dyDescent="0.25">
      <c r="A975" s="95">
        <v>2.8493150684931505</v>
      </c>
      <c r="B975" s="95" t="s">
        <v>1011</v>
      </c>
      <c r="C975" s="99" t="s">
        <v>135</v>
      </c>
      <c r="D975" s="96">
        <v>47274</v>
      </c>
      <c r="E975" s="97">
        <v>3.7499999999999999E-2</v>
      </c>
      <c r="F975" s="98" t="s">
        <v>198</v>
      </c>
    </row>
    <row r="976" spans="1:6" x14ac:dyDescent="0.25">
      <c r="A976" s="95">
        <v>2.8657534246575342</v>
      </c>
      <c r="B976" s="95" t="s">
        <v>1012</v>
      </c>
      <c r="C976" s="99" t="s">
        <v>143</v>
      </c>
      <c r="D976" s="96">
        <v>47280</v>
      </c>
      <c r="E976" s="97">
        <v>3.5319999999999997E-2</v>
      </c>
      <c r="F976" s="98" t="s">
        <v>198</v>
      </c>
    </row>
    <row r="977" spans="1:6" x14ac:dyDescent="0.25">
      <c r="A977" s="95">
        <v>2.8684931506849316</v>
      </c>
      <c r="B977" s="95" t="s">
        <v>1407</v>
      </c>
      <c r="C977" s="99" t="s">
        <v>139</v>
      </c>
      <c r="D977" s="96">
        <v>47281</v>
      </c>
      <c r="E977" s="97">
        <v>3.5990000000000001E-2</v>
      </c>
      <c r="F977" s="98" t="s">
        <v>198</v>
      </c>
    </row>
    <row r="978" spans="1:6" x14ac:dyDescent="0.25">
      <c r="A978" s="95">
        <v>2.8684931506849316</v>
      </c>
      <c r="B978" s="95" t="s">
        <v>1013</v>
      </c>
      <c r="C978" s="99" t="s">
        <v>58</v>
      </c>
      <c r="D978" s="96">
        <v>47281</v>
      </c>
      <c r="E978" s="97">
        <v>4.9000000000000002E-2</v>
      </c>
      <c r="F978" s="98" t="s">
        <v>198</v>
      </c>
    </row>
    <row r="979" spans="1:6" x14ac:dyDescent="0.25">
      <c r="A979" s="95">
        <v>2.8739726027397259</v>
      </c>
      <c r="B979" s="95" t="s">
        <v>1014</v>
      </c>
      <c r="C979" s="99" t="s">
        <v>146</v>
      </c>
      <c r="D979" s="96">
        <v>47283</v>
      </c>
      <c r="E979" s="97">
        <v>4.2300000000000004E-2</v>
      </c>
      <c r="F979" s="98" t="s">
        <v>198</v>
      </c>
    </row>
    <row r="980" spans="1:6" x14ac:dyDescent="0.25">
      <c r="A980" s="95">
        <v>2.8849315068493149</v>
      </c>
      <c r="B980" s="95" t="s">
        <v>1626</v>
      </c>
      <c r="C980" s="99" t="s">
        <v>1560</v>
      </c>
      <c r="D980" s="96">
        <v>47287</v>
      </c>
      <c r="E980" s="97">
        <v>4.3070000000000004E-2</v>
      </c>
      <c r="F980" s="98" t="s">
        <v>198</v>
      </c>
    </row>
    <row r="981" spans="1:6" x14ac:dyDescent="0.25">
      <c r="A981" s="95">
        <v>2.893150684931507</v>
      </c>
      <c r="B981" s="95" t="s">
        <v>1015</v>
      </c>
      <c r="C981" s="99" t="s">
        <v>179</v>
      </c>
      <c r="D981" s="96">
        <v>47290</v>
      </c>
      <c r="E981" s="97">
        <v>4.9680000000000002E-2</v>
      </c>
      <c r="F981" s="98" t="s">
        <v>198</v>
      </c>
    </row>
    <row r="982" spans="1:6" x14ac:dyDescent="0.25">
      <c r="A982" s="95">
        <v>2.893150684931507</v>
      </c>
      <c r="B982" s="95" t="s">
        <v>1016</v>
      </c>
      <c r="C982" s="99" t="s">
        <v>132</v>
      </c>
      <c r="D982" s="96">
        <v>47290</v>
      </c>
      <c r="E982" s="97">
        <v>4.0099999999999997E-2</v>
      </c>
      <c r="F982" s="98" t="s">
        <v>198</v>
      </c>
    </row>
    <row r="983" spans="1:6" x14ac:dyDescent="0.25">
      <c r="A983" s="95">
        <v>2.9178082191780823</v>
      </c>
      <c r="B983" s="95" t="s">
        <v>1017</v>
      </c>
      <c r="C983" s="99" t="s">
        <v>152</v>
      </c>
      <c r="D983" s="96">
        <v>47299</v>
      </c>
      <c r="E983" s="97">
        <v>6.3739999999999991E-2</v>
      </c>
      <c r="F983" s="98" t="s">
        <v>198</v>
      </c>
    </row>
    <row r="984" spans="1:6" x14ac:dyDescent="0.25">
      <c r="A984" s="95">
        <v>2.9260273972602739</v>
      </c>
      <c r="B984" s="95" t="s">
        <v>1018</v>
      </c>
      <c r="C984" s="99" t="s">
        <v>134</v>
      </c>
      <c r="D984" s="96">
        <v>47302</v>
      </c>
      <c r="E984" s="97">
        <v>4.9759999999999999E-2</v>
      </c>
      <c r="F984" s="98" t="s">
        <v>198</v>
      </c>
    </row>
    <row r="985" spans="1:6" x14ac:dyDescent="0.25">
      <c r="A985" s="95">
        <v>2.9424657534246577</v>
      </c>
      <c r="B985" s="95" t="s">
        <v>1019</v>
      </c>
      <c r="C985" s="99" t="s">
        <v>133</v>
      </c>
      <c r="D985" s="96">
        <v>47308</v>
      </c>
      <c r="E985" s="97">
        <v>2.443E-2</v>
      </c>
      <c r="F985" s="98" t="s">
        <v>198</v>
      </c>
    </row>
    <row r="986" spans="1:6" x14ac:dyDescent="0.25">
      <c r="A986" s="95">
        <v>2.9589041095890409</v>
      </c>
      <c r="B986" s="95" t="s">
        <v>1020</v>
      </c>
      <c r="C986" s="99" t="s">
        <v>173</v>
      </c>
      <c r="D986" s="96">
        <v>47314</v>
      </c>
      <c r="E986" s="97">
        <v>4.6500000000000007E-2</v>
      </c>
      <c r="F986" s="98" t="s">
        <v>198</v>
      </c>
    </row>
    <row r="987" spans="1:6" x14ac:dyDescent="0.25">
      <c r="A987" s="95">
        <v>2.9835616438356163</v>
      </c>
      <c r="B987" s="95" t="s">
        <v>1663</v>
      </c>
      <c r="C987" s="99" t="s">
        <v>1664</v>
      </c>
      <c r="D987" s="96">
        <v>47323</v>
      </c>
      <c r="E987" s="97">
        <v>4.3550000000000005E-2</v>
      </c>
      <c r="F987" s="98" t="s">
        <v>198</v>
      </c>
    </row>
    <row r="988" spans="1:6" x14ac:dyDescent="0.25">
      <c r="A988" s="95">
        <v>3.0054794520547947</v>
      </c>
      <c r="B988" s="95" t="s">
        <v>1021</v>
      </c>
      <c r="C988" s="99" t="s">
        <v>75</v>
      </c>
      <c r="D988" s="96">
        <v>47331</v>
      </c>
      <c r="E988" s="97">
        <v>4.9500000000000002E-2</v>
      </c>
      <c r="F988" s="98" t="s">
        <v>198</v>
      </c>
    </row>
    <row r="989" spans="1:6" x14ac:dyDescent="0.25">
      <c r="A989" s="95">
        <v>3.0410958904109591</v>
      </c>
      <c r="B989" s="95" t="s">
        <v>1340</v>
      </c>
      <c r="C989" s="99" t="s">
        <v>117</v>
      </c>
      <c r="D989" s="96">
        <v>47344</v>
      </c>
      <c r="E989" s="97">
        <v>3.6499999999999998E-2</v>
      </c>
      <c r="F989" s="98" t="s">
        <v>198</v>
      </c>
    </row>
    <row r="990" spans="1:6" x14ac:dyDescent="0.25">
      <c r="A990" s="95">
        <v>3.043835616438356</v>
      </c>
      <c r="B990" s="95" t="s">
        <v>1022</v>
      </c>
      <c r="C990" s="99" t="s">
        <v>204</v>
      </c>
      <c r="D990" s="96">
        <v>47345</v>
      </c>
      <c r="E990" s="97">
        <v>3.3939999999999998E-2</v>
      </c>
      <c r="F990" s="98" t="s">
        <v>198</v>
      </c>
    </row>
    <row r="991" spans="1:6" x14ac:dyDescent="0.25">
      <c r="A991" s="95">
        <v>3.0575342465753423</v>
      </c>
      <c r="B991" s="95" t="s">
        <v>1023</v>
      </c>
      <c r="C991" s="99" t="s">
        <v>81</v>
      </c>
      <c r="D991" s="96">
        <v>47350</v>
      </c>
      <c r="E991" s="97">
        <v>4.4199999999999996E-2</v>
      </c>
      <c r="F991" s="98" t="s">
        <v>198</v>
      </c>
    </row>
    <row r="992" spans="1:6" x14ac:dyDescent="0.25">
      <c r="A992" s="95">
        <v>3.1013698630136988</v>
      </c>
      <c r="B992" s="95" t="s">
        <v>1024</v>
      </c>
      <c r="C992" s="99" t="s">
        <v>178</v>
      </c>
      <c r="D992" s="96">
        <v>47366</v>
      </c>
      <c r="E992" s="97">
        <v>4.1929999999999995E-2</v>
      </c>
      <c r="F992" s="98" t="s">
        <v>198</v>
      </c>
    </row>
    <row r="993" spans="1:6" x14ac:dyDescent="0.25">
      <c r="A993" s="95">
        <v>3.1013698630136988</v>
      </c>
      <c r="B993" s="95" t="s">
        <v>1025</v>
      </c>
      <c r="C993" s="99" t="s">
        <v>157</v>
      </c>
      <c r="D993" s="96">
        <v>47366</v>
      </c>
      <c r="E993" s="97">
        <v>4.147E-2</v>
      </c>
      <c r="F993" s="98" t="s">
        <v>198</v>
      </c>
    </row>
    <row r="994" spans="1:6" x14ac:dyDescent="0.25">
      <c r="A994" s="95">
        <v>3.1150684931506851</v>
      </c>
      <c r="B994" s="95" t="s">
        <v>1026</v>
      </c>
      <c r="C994" s="99" t="s">
        <v>117</v>
      </c>
      <c r="D994" s="96">
        <v>47371</v>
      </c>
      <c r="E994" s="97">
        <v>2.8999999999999998E-2</v>
      </c>
      <c r="F994" s="98" t="s">
        <v>198</v>
      </c>
    </row>
    <row r="995" spans="1:6" x14ac:dyDescent="0.25">
      <c r="A995" s="95">
        <v>3.1205479452054794</v>
      </c>
      <c r="B995" s="95" t="s">
        <v>1028</v>
      </c>
      <c r="C995" s="99" t="s">
        <v>1498</v>
      </c>
      <c r="D995" s="96">
        <v>47373</v>
      </c>
      <c r="E995" s="97">
        <v>4.7919999999999997E-2</v>
      </c>
      <c r="F995" s="98" t="s">
        <v>198</v>
      </c>
    </row>
    <row r="996" spans="1:6" x14ac:dyDescent="0.25">
      <c r="A996" s="95">
        <v>3.1205479452054794</v>
      </c>
      <c r="B996" s="95" t="s">
        <v>1027</v>
      </c>
      <c r="C996" s="99" t="s">
        <v>169</v>
      </c>
      <c r="D996" s="96">
        <v>47373</v>
      </c>
      <c r="E996" s="97">
        <v>4.1200000000000001E-2</v>
      </c>
      <c r="F996" s="98" t="s">
        <v>198</v>
      </c>
    </row>
    <row r="997" spans="1:6" x14ac:dyDescent="0.25">
      <c r="A997" s="95">
        <v>3.1232876712328768</v>
      </c>
      <c r="B997" s="95" t="s">
        <v>1029</v>
      </c>
      <c r="C997" s="99" t="s">
        <v>120</v>
      </c>
      <c r="D997" s="96">
        <v>47374</v>
      </c>
      <c r="E997" s="97">
        <v>0.05</v>
      </c>
      <c r="F997" s="98" t="s">
        <v>198</v>
      </c>
    </row>
    <row r="998" spans="1:6" x14ac:dyDescent="0.25">
      <c r="A998" s="95">
        <v>3.1342465753424658</v>
      </c>
      <c r="B998" s="95" t="s">
        <v>1030</v>
      </c>
      <c r="C998" s="99" t="s">
        <v>156</v>
      </c>
      <c r="D998" s="96">
        <v>47378</v>
      </c>
      <c r="E998" s="97">
        <v>3.6000000000000004E-2</v>
      </c>
      <c r="F998" s="98" t="s">
        <v>198</v>
      </c>
    </row>
    <row r="999" spans="1:6" x14ac:dyDescent="0.25">
      <c r="A999" s="95">
        <v>3.1369863013698631</v>
      </c>
      <c r="B999" s="95" t="s">
        <v>1031</v>
      </c>
      <c r="C999" s="99" t="s">
        <v>115</v>
      </c>
      <c r="D999" s="96">
        <v>47379</v>
      </c>
      <c r="E999" s="97">
        <v>0.03</v>
      </c>
      <c r="F999" s="98" t="s">
        <v>198</v>
      </c>
    </row>
    <row r="1000" spans="1:6" x14ac:dyDescent="0.25">
      <c r="A1000" s="95">
        <v>3.1643835616438358</v>
      </c>
      <c r="B1000" s="95" t="s">
        <v>1032</v>
      </c>
      <c r="C1000" s="99" t="s">
        <v>138</v>
      </c>
      <c r="D1000" s="96">
        <v>47389</v>
      </c>
      <c r="E1000" s="97">
        <v>5.2440000000000001E-2</v>
      </c>
      <c r="F1000" s="98" t="s">
        <v>198</v>
      </c>
    </row>
    <row r="1001" spans="1:6" x14ac:dyDescent="0.25">
      <c r="A1001" s="95">
        <v>3.1726027397260275</v>
      </c>
      <c r="B1001" s="95" t="s">
        <v>1033</v>
      </c>
      <c r="C1001" s="99" t="s">
        <v>130</v>
      </c>
      <c r="D1001" s="96">
        <v>47392</v>
      </c>
      <c r="E1001" s="97">
        <v>5.9619999999999999E-2</v>
      </c>
      <c r="F1001" s="98" t="s">
        <v>198</v>
      </c>
    </row>
    <row r="1002" spans="1:6" x14ac:dyDescent="0.25">
      <c r="A1002" s="95">
        <v>3.1780821917808217</v>
      </c>
      <c r="B1002" s="95" t="s">
        <v>1034</v>
      </c>
      <c r="C1002" s="99" t="s">
        <v>155</v>
      </c>
      <c r="D1002" s="96">
        <v>47394</v>
      </c>
      <c r="E1002" s="97">
        <v>2.9900000000000003E-2</v>
      </c>
      <c r="F1002" s="98" t="s">
        <v>198</v>
      </c>
    </row>
    <row r="1003" spans="1:6" x14ac:dyDescent="0.25">
      <c r="A1003" s="95">
        <v>3.1808219178082191</v>
      </c>
      <c r="B1003" s="95" t="s">
        <v>1035</v>
      </c>
      <c r="C1003" s="99" t="s">
        <v>154</v>
      </c>
      <c r="D1003" s="96">
        <v>47395</v>
      </c>
      <c r="E1003" s="97">
        <v>3.9989999999999998E-2</v>
      </c>
      <c r="F1003" s="98" t="s">
        <v>198</v>
      </c>
    </row>
    <row r="1004" spans="1:6" x14ac:dyDescent="0.25">
      <c r="A1004" s="95">
        <v>3.1945205479452055</v>
      </c>
      <c r="B1004" s="95" t="s">
        <v>1036</v>
      </c>
      <c r="C1004" s="99" t="s">
        <v>162</v>
      </c>
      <c r="D1004" s="96">
        <v>47400</v>
      </c>
      <c r="E1004" s="97">
        <v>3.4099999999999998E-2</v>
      </c>
      <c r="F1004" s="98" t="s">
        <v>198</v>
      </c>
    </row>
    <row r="1005" spans="1:6" x14ac:dyDescent="0.25">
      <c r="A1005" s="95">
        <v>3.2164383561643834</v>
      </c>
      <c r="B1005" s="95" t="s">
        <v>1037</v>
      </c>
      <c r="C1005" s="99" t="s">
        <v>116</v>
      </c>
      <c r="D1005" s="96">
        <v>47408</v>
      </c>
      <c r="E1005" s="97">
        <v>4.4359999999999997E-2</v>
      </c>
      <c r="F1005" s="98" t="s">
        <v>198</v>
      </c>
    </row>
    <row r="1006" spans="1:6" x14ac:dyDescent="0.25">
      <c r="A1006" s="95">
        <v>3.2191780821917808</v>
      </c>
      <c r="B1006" s="95" t="s">
        <v>1038</v>
      </c>
      <c r="C1006" s="99" t="s">
        <v>171</v>
      </c>
      <c r="D1006" s="96">
        <v>47409</v>
      </c>
      <c r="E1006" s="97">
        <v>3.8759999999999996E-2</v>
      </c>
      <c r="F1006" s="98" t="s">
        <v>198</v>
      </c>
    </row>
    <row r="1007" spans="1:6" x14ac:dyDescent="0.25">
      <c r="A1007" s="95">
        <v>3.2575342465753425</v>
      </c>
      <c r="B1007" s="95" t="s">
        <v>1039</v>
      </c>
      <c r="C1007" s="99" t="s">
        <v>179</v>
      </c>
      <c r="D1007" s="96">
        <v>47423</v>
      </c>
      <c r="E1007" s="97">
        <v>4.3819999999999998E-2</v>
      </c>
      <c r="F1007" s="98" t="s">
        <v>198</v>
      </c>
    </row>
    <row r="1008" spans="1:6" x14ac:dyDescent="0.25">
      <c r="A1008" s="95">
        <v>3.2684931506849315</v>
      </c>
      <c r="B1008" s="95" t="s">
        <v>1040</v>
      </c>
      <c r="C1008" s="99" t="s">
        <v>145</v>
      </c>
      <c r="D1008" s="96">
        <v>47427</v>
      </c>
      <c r="E1008" s="97">
        <v>4.4000000000000004E-2</v>
      </c>
      <c r="F1008" s="98" t="s">
        <v>198</v>
      </c>
    </row>
    <row r="1009" spans="1:6" x14ac:dyDescent="0.25">
      <c r="A1009" s="95">
        <v>3.3068493150684932</v>
      </c>
      <c r="B1009" s="95" t="s">
        <v>1041</v>
      </c>
      <c r="C1009" s="99" t="s">
        <v>81</v>
      </c>
      <c r="D1009" s="96">
        <v>47441</v>
      </c>
      <c r="E1009" s="97">
        <v>4.4900000000000002E-2</v>
      </c>
      <c r="F1009" s="98" t="s">
        <v>198</v>
      </c>
    </row>
    <row r="1010" spans="1:6" x14ac:dyDescent="0.25">
      <c r="A1010" s="95">
        <v>3.3150684931506849</v>
      </c>
      <c r="B1010" s="95" t="s">
        <v>1042</v>
      </c>
      <c r="C1010" s="99" t="s">
        <v>180</v>
      </c>
      <c r="D1010" s="96">
        <v>47444</v>
      </c>
      <c r="E1010" s="97">
        <v>4.3619999999999999E-2</v>
      </c>
      <c r="F1010" s="98" t="s">
        <v>198</v>
      </c>
    </row>
    <row r="1011" spans="1:6" x14ac:dyDescent="0.25">
      <c r="A1011" s="95">
        <v>3.3287671232876712</v>
      </c>
      <c r="B1011" s="95" t="s">
        <v>1043</v>
      </c>
      <c r="C1011" s="99" t="s">
        <v>164</v>
      </c>
      <c r="D1011" s="96">
        <v>47449</v>
      </c>
      <c r="E1011" s="97">
        <v>3.9980000000000002E-2</v>
      </c>
      <c r="F1011" s="98" t="s">
        <v>198</v>
      </c>
    </row>
    <row r="1012" spans="1:6" x14ac:dyDescent="0.25">
      <c r="A1012" s="95">
        <v>3.3342465753424659</v>
      </c>
      <c r="B1012" s="95" t="s">
        <v>1044</v>
      </c>
      <c r="C1012" s="99" t="s">
        <v>131</v>
      </c>
      <c r="D1012" s="96">
        <v>47451</v>
      </c>
      <c r="E1012" s="97">
        <v>5.2499999999999998E-2</v>
      </c>
      <c r="F1012" s="98" t="s">
        <v>198</v>
      </c>
    </row>
    <row r="1013" spans="1:6" x14ac:dyDescent="0.25">
      <c r="A1013" s="95">
        <v>3.3424657534246576</v>
      </c>
      <c r="B1013" s="95" t="s">
        <v>1045</v>
      </c>
      <c r="C1013" s="99" t="s">
        <v>181</v>
      </c>
      <c r="D1013" s="96">
        <v>47454</v>
      </c>
      <c r="E1013" s="97">
        <v>4.0999999999999995E-2</v>
      </c>
      <c r="F1013" s="98" t="s">
        <v>198</v>
      </c>
    </row>
    <row r="1014" spans="1:6" x14ac:dyDescent="0.25">
      <c r="A1014" s="95">
        <v>3.3643835616438356</v>
      </c>
      <c r="B1014" s="95" t="s">
        <v>1046</v>
      </c>
      <c r="C1014" s="99" t="s">
        <v>140</v>
      </c>
      <c r="D1014" s="96">
        <v>47462</v>
      </c>
      <c r="E1014" s="97">
        <v>3.3000000000000002E-2</v>
      </c>
      <c r="F1014" s="98" t="s">
        <v>198</v>
      </c>
    </row>
    <row r="1015" spans="1:6" x14ac:dyDescent="0.25">
      <c r="A1015" s="95">
        <v>3.3698630136986303</v>
      </c>
      <c r="B1015" s="95" t="s">
        <v>1047</v>
      </c>
      <c r="C1015" s="99" t="s">
        <v>165</v>
      </c>
      <c r="D1015" s="96">
        <v>47464</v>
      </c>
      <c r="E1015" s="97">
        <v>3.5639999999999998E-2</v>
      </c>
      <c r="F1015" s="98" t="s">
        <v>198</v>
      </c>
    </row>
    <row r="1016" spans="1:6" x14ac:dyDescent="0.25">
      <c r="A1016" s="95">
        <v>3.3917808219178083</v>
      </c>
      <c r="B1016" s="95" t="s">
        <v>1048</v>
      </c>
      <c r="C1016" s="99" t="s">
        <v>139</v>
      </c>
      <c r="D1016" s="96">
        <v>47472</v>
      </c>
      <c r="E1016" s="97">
        <v>3.526E-2</v>
      </c>
      <c r="F1016" s="98" t="s">
        <v>198</v>
      </c>
    </row>
    <row r="1017" spans="1:6" x14ac:dyDescent="0.25">
      <c r="A1017" s="95">
        <v>3.452054794520548</v>
      </c>
      <c r="B1017" s="95" t="s">
        <v>1049</v>
      </c>
      <c r="C1017" s="99" t="s">
        <v>123</v>
      </c>
      <c r="D1017" s="96">
        <v>47494</v>
      </c>
      <c r="E1017" s="97">
        <v>5.0199999999999995E-2</v>
      </c>
      <c r="F1017" s="98" t="s">
        <v>198</v>
      </c>
    </row>
    <row r="1018" spans="1:6" x14ac:dyDescent="0.25">
      <c r="A1018" s="95">
        <v>3.463013698630137</v>
      </c>
      <c r="B1018" s="95" t="s">
        <v>1051</v>
      </c>
      <c r="C1018" s="99" t="s">
        <v>150</v>
      </c>
      <c r="D1018" s="96">
        <v>47498</v>
      </c>
      <c r="E1018" s="97">
        <v>3.3799999999999997E-2</v>
      </c>
      <c r="F1018" s="98" t="s">
        <v>198</v>
      </c>
    </row>
    <row r="1019" spans="1:6" x14ac:dyDescent="0.25">
      <c r="A1019" s="95">
        <v>3.463013698630137</v>
      </c>
      <c r="B1019" s="95" t="s">
        <v>1050</v>
      </c>
      <c r="C1019" s="99" t="s">
        <v>173</v>
      </c>
      <c r="D1019" s="96">
        <v>47498</v>
      </c>
      <c r="E1019" s="97">
        <v>4.4999999999999998E-2</v>
      </c>
      <c r="F1019" s="98" t="s">
        <v>198</v>
      </c>
    </row>
    <row r="1020" spans="1:6" x14ac:dyDescent="0.25">
      <c r="A1020" s="95">
        <v>3.4657534246575343</v>
      </c>
      <c r="B1020" s="95" t="s">
        <v>1052</v>
      </c>
      <c r="C1020" s="99" t="s">
        <v>143</v>
      </c>
      <c r="D1020" s="96">
        <v>47499</v>
      </c>
      <c r="E1020" s="97">
        <v>4.2930000000000003E-2</v>
      </c>
      <c r="F1020" s="98" t="s">
        <v>198</v>
      </c>
    </row>
    <row r="1021" spans="1:6" x14ac:dyDescent="0.25">
      <c r="A1021" s="95">
        <v>3.4821917808219176</v>
      </c>
      <c r="B1021" s="95" t="s">
        <v>1627</v>
      </c>
      <c r="C1021" s="99" t="s">
        <v>135</v>
      </c>
      <c r="D1021" s="96">
        <v>47505</v>
      </c>
      <c r="E1021" s="97">
        <v>3.7999999999999999E-2</v>
      </c>
      <c r="F1021" s="98" t="s">
        <v>198</v>
      </c>
    </row>
    <row r="1022" spans="1:6" x14ac:dyDescent="0.25">
      <c r="A1022" s="95">
        <v>3.5095890410958903</v>
      </c>
      <c r="B1022" s="95" t="s">
        <v>1054</v>
      </c>
      <c r="C1022" s="99" t="s">
        <v>136</v>
      </c>
      <c r="D1022" s="96">
        <v>47515</v>
      </c>
      <c r="E1022" s="97">
        <v>3.3099999999999997E-2</v>
      </c>
      <c r="F1022" s="98" t="s">
        <v>198</v>
      </c>
    </row>
    <row r="1023" spans="1:6" x14ac:dyDescent="0.25">
      <c r="A1023" s="95">
        <v>3.5095890410958903</v>
      </c>
      <c r="B1023" s="95" t="s">
        <v>1053</v>
      </c>
      <c r="C1023" s="99" t="s">
        <v>182</v>
      </c>
      <c r="D1023" s="96">
        <v>47515</v>
      </c>
      <c r="E1023" s="97">
        <v>4.3230000000000005E-2</v>
      </c>
      <c r="F1023" s="98" t="s">
        <v>198</v>
      </c>
    </row>
    <row r="1024" spans="1:6" x14ac:dyDescent="0.25">
      <c r="A1024" s="95">
        <v>3.5287671232876714</v>
      </c>
      <c r="B1024" s="95" t="s">
        <v>1055</v>
      </c>
      <c r="C1024" s="99" t="s">
        <v>114</v>
      </c>
      <c r="D1024" s="96">
        <v>47522</v>
      </c>
      <c r="E1024" s="97">
        <v>4.4240000000000002E-2</v>
      </c>
      <c r="F1024" s="98" t="s">
        <v>198</v>
      </c>
    </row>
    <row r="1025" spans="1:6" x14ac:dyDescent="0.25">
      <c r="A1025" s="95">
        <v>3.5315068493150683</v>
      </c>
      <c r="B1025" s="95" t="s">
        <v>1056</v>
      </c>
      <c r="C1025" s="99" t="s">
        <v>117</v>
      </c>
      <c r="D1025" s="96">
        <v>47523</v>
      </c>
      <c r="E1025" s="97">
        <v>4.5499999999999999E-2</v>
      </c>
      <c r="F1025" s="98" t="s">
        <v>198</v>
      </c>
    </row>
    <row r="1026" spans="1:6" x14ac:dyDescent="0.25">
      <c r="A1026" s="95">
        <v>3.547945205479452</v>
      </c>
      <c r="B1026" s="95" t="s">
        <v>1057</v>
      </c>
      <c r="C1026" s="99" t="s">
        <v>68</v>
      </c>
      <c r="D1026" s="96">
        <v>47529</v>
      </c>
      <c r="E1026" s="97">
        <v>4.2599999999999999E-2</v>
      </c>
      <c r="F1026" s="98" t="s">
        <v>198</v>
      </c>
    </row>
    <row r="1027" spans="1:6" x14ac:dyDescent="0.25">
      <c r="A1027" s="95">
        <v>3.558904109589041</v>
      </c>
      <c r="B1027" s="95" t="s">
        <v>1058</v>
      </c>
      <c r="C1027" s="99" t="s">
        <v>120</v>
      </c>
      <c r="D1027" s="96">
        <v>47533</v>
      </c>
      <c r="E1027" s="97">
        <v>3.15E-2</v>
      </c>
      <c r="F1027" s="98" t="s">
        <v>198</v>
      </c>
    </row>
    <row r="1028" spans="1:6" x14ac:dyDescent="0.25">
      <c r="A1028" s="95">
        <v>3.5616438356164384</v>
      </c>
      <c r="B1028" s="95" t="s">
        <v>1059</v>
      </c>
      <c r="C1028" s="99" t="s">
        <v>1498</v>
      </c>
      <c r="D1028" s="96">
        <v>47534</v>
      </c>
      <c r="E1028" s="97">
        <v>5.6680000000000001E-2</v>
      </c>
      <c r="F1028" s="98" t="s">
        <v>198</v>
      </c>
    </row>
    <row r="1029" spans="1:6" x14ac:dyDescent="0.25">
      <c r="A1029" s="95">
        <v>3.5643835616438357</v>
      </c>
      <c r="B1029" s="95" t="s">
        <v>1060</v>
      </c>
      <c r="C1029" s="99" t="s">
        <v>204</v>
      </c>
      <c r="D1029" s="96">
        <v>47535</v>
      </c>
      <c r="E1029" s="97">
        <v>3.117E-2</v>
      </c>
      <c r="F1029" s="98" t="s">
        <v>198</v>
      </c>
    </row>
    <row r="1030" spans="1:6" x14ac:dyDescent="0.25">
      <c r="A1030" s="95">
        <v>3.5671232876712327</v>
      </c>
      <c r="B1030" s="95" t="s">
        <v>1061</v>
      </c>
      <c r="C1030" s="99" t="s">
        <v>155</v>
      </c>
      <c r="D1030" s="96">
        <v>47536</v>
      </c>
      <c r="E1030" s="97">
        <v>4.2099999999999999E-2</v>
      </c>
      <c r="F1030" s="98" t="s">
        <v>198</v>
      </c>
    </row>
    <row r="1031" spans="1:6" x14ac:dyDescent="0.25">
      <c r="A1031" s="95">
        <v>3.5753424657534247</v>
      </c>
      <c r="B1031" s="95" t="s">
        <v>1062</v>
      </c>
      <c r="C1031" s="99" t="s">
        <v>155</v>
      </c>
      <c r="D1031" s="96">
        <v>47539</v>
      </c>
      <c r="E1031" s="97">
        <v>3.9E-2</v>
      </c>
      <c r="F1031" s="98" t="s">
        <v>198</v>
      </c>
    </row>
    <row r="1032" spans="1:6" x14ac:dyDescent="0.25">
      <c r="A1032" s="95">
        <v>3.5753424657534247</v>
      </c>
      <c r="B1032" s="95" t="s">
        <v>1063</v>
      </c>
      <c r="C1032" s="99" t="s">
        <v>126</v>
      </c>
      <c r="D1032" s="96">
        <v>47539</v>
      </c>
      <c r="E1032" s="97">
        <v>4.4500000000000005E-2</v>
      </c>
      <c r="F1032" s="98" t="s">
        <v>198</v>
      </c>
    </row>
    <row r="1033" spans="1:6" x14ac:dyDescent="0.25">
      <c r="A1033" s="95">
        <v>3.5863013698630137</v>
      </c>
      <c r="B1033" s="95" t="s">
        <v>1064</v>
      </c>
      <c r="C1033" s="99" t="s">
        <v>130</v>
      </c>
      <c r="D1033" s="96">
        <v>47543</v>
      </c>
      <c r="E1033" s="97">
        <v>5.4699999999999999E-2</v>
      </c>
      <c r="F1033" s="98" t="s">
        <v>198</v>
      </c>
    </row>
    <row r="1034" spans="1:6" x14ac:dyDescent="0.25">
      <c r="A1034" s="95">
        <v>3.5945205479452054</v>
      </c>
      <c r="B1034" s="95" t="s">
        <v>1066</v>
      </c>
      <c r="C1034" s="99" t="s">
        <v>163</v>
      </c>
      <c r="D1034" s="96">
        <v>47546</v>
      </c>
      <c r="E1034" s="97">
        <v>4.8160000000000001E-2</v>
      </c>
      <c r="F1034" s="98" t="s">
        <v>198</v>
      </c>
    </row>
    <row r="1035" spans="1:6" x14ac:dyDescent="0.25">
      <c r="A1035" s="95">
        <v>3.5945205479452054</v>
      </c>
      <c r="B1035" s="95" t="s">
        <v>1065</v>
      </c>
      <c r="C1035" s="99" t="s">
        <v>143</v>
      </c>
      <c r="D1035" s="96">
        <v>47546</v>
      </c>
      <c r="E1035" s="97">
        <v>2.981E-2</v>
      </c>
      <c r="F1035" s="98" t="s">
        <v>198</v>
      </c>
    </row>
    <row r="1036" spans="1:6" x14ac:dyDescent="0.25">
      <c r="A1036" s="95">
        <v>3.5972602739726027</v>
      </c>
      <c r="B1036" s="95" t="s">
        <v>1067</v>
      </c>
      <c r="C1036" s="99" t="s">
        <v>134</v>
      </c>
      <c r="D1036" s="96">
        <v>47547</v>
      </c>
      <c r="E1036" s="97">
        <v>4.0770000000000001E-2</v>
      </c>
      <c r="F1036" s="98" t="s">
        <v>198</v>
      </c>
    </row>
    <row r="1037" spans="1:6" x14ac:dyDescent="0.25">
      <c r="A1037" s="95">
        <v>3.6246575342465754</v>
      </c>
      <c r="B1037" s="95" t="s">
        <v>1068</v>
      </c>
      <c r="C1037" s="99" t="s">
        <v>152</v>
      </c>
      <c r="D1037" s="96">
        <v>47557</v>
      </c>
      <c r="E1037" s="97">
        <v>4.9980000000000004E-2</v>
      </c>
      <c r="F1037" s="98" t="s">
        <v>198</v>
      </c>
    </row>
    <row r="1038" spans="1:6" x14ac:dyDescent="0.25">
      <c r="A1038" s="95">
        <v>3.6602739726027398</v>
      </c>
      <c r="B1038" s="95" t="s">
        <v>1069</v>
      </c>
      <c r="C1038" s="99" t="s">
        <v>205</v>
      </c>
      <c r="D1038" s="96">
        <v>47570</v>
      </c>
      <c r="E1038" s="97">
        <v>4.4229999999999998E-2</v>
      </c>
      <c r="F1038" s="98" t="s">
        <v>198</v>
      </c>
    </row>
    <row r="1039" spans="1:6" x14ac:dyDescent="0.25">
      <c r="A1039" s="95">
        <v>3.6630136986301371</v>
      </c>
      <c r="B1039" s="95" t="s">
        <v>1070</v>
      </c>
      <c r="C1039" s="99" t="s">
        <v>138</v>
      </c>
      <c r="D1039" s="96">
        <v>47571</v>
      </c>
      <c r="E1039" s="97">
        <v>5.1390000000000005E-2</v>
      </c>
      <c r="F1039" s="98" t="s">
        <v>198</v>
      </c>
    </row>
    <row r="1040" spans="1:6" x14ac:dyDescent="0.25">
      <c r="A1040" s="95">
        <v>3.6739726027397261</v>
      </c>
      <c r="B1040" s="95" t="s">
        <v>1071</v>
      </c>
      <c r="C1040" s="99" t="s">
        <v>58</v>
      </c>
      <c r="D1040" s="96">
        <v>47575</v>
      </c>
      <c r="E1040" s="97">
        <v>4.1500000000000002E-2</v>
      </c>
      <c r="F1040" s="98" t="s">
        <v>198</v>
      </c>
    </row>
    <row r="1041" spans="1:6" x14ac:dyDescent="0.25">
      <c r="A1041" s="95">
        <v>3.6931506849315068</v>
      </c>
      <c r="B1041" s="95" t="s">
        <v>1072</v>
      </c>
      <c r="C1041" s="99" t="s">
        <v>142</v>
      </c>
      <c r="D1041" s="96">
        <v>47582</v>
      </c>
      <c r="E1041" s="97">
        <v>0.05</v>
      </c>
      <c r="F1041" s="98" t="s">
        <v>198</v>
      </c>
    </row>
    <row r="1042" spans="1:6" x14ac:dyDescent="0.25">
      <c r="A1042" s="95">
        <v>3.7178082191780821</v>
      </c>
      <c r="B1042" s="95" t="s">
        <v>1501</v>
      </c>
      <c r="C1042" s="99" t="s">
        <v>121</v>
      </c>
      <c r="D1042" s="96">
        <v>47591</v>
      </c>
      <c r="E1042" s="97">
        <v>3.5959999999999999E-2</v>
      </c>
      <c r="F1042" s="98" t="s">
        <v>198</v>
      </c>
    </row>
    <row r="1043" spans="1:6" x14ac:dyDescent="0.25">
      <c r="A1043" s="95">
        <v>3.7397260273972601</v>
      </c>
      <c r="B1043" s="95" t="s">
        <v>1073</v>
      </c>
      <c r="C1043" s="99" t="s">
        <v>133</v>
      </c>
      <c r="D1043" s="96">
        <v>47599</v>
      </c>
      <c r="E1043" s="97">
        <v>5.1650000000000001E-2</v>
      </c>
      <c r="F1043" s="98" t="s">
        <v>198</v>
      </c>
    </row>
    <row r="1044" spans="1:6" x14ac:dyDescent="0.25">
      <c r="A1044" s="95">
        <v>3.7561643835616438</v>
      </c>
      <c r="B1044" s="95" t="s">
        <v>1074</v>
      </c>
      <c r="C1044" s="99" t="s">
        <v>183</v>
      </c>
      <c r="D1044" s="96">
        <v>47605</v>
      </c>
      <c r="E1044" s="97">
        <v>4.8379999999999999E-2</v>
      </c>
      <c r="F1044" s="98" t="s">
        <v>198</v>
      </c>
    </row>
    <row r="1045" spans="1:6" x14ac:dyDescent="0.25">
      <c r="A1045" s="95">
        <v>3.7698630136986302</v>
      </c>
      <c r="B1045" s="95" t="s">
        <v>1665</v>
      </c>
      <c r="C1045" s="99" t="s">
        <v>165</v>
      </c>
      <c r="D1045" s="96">
        <v>47610</v>
      </c>
      <c r="E1045" s="97">
        <v>2.2839999999999999E-2</v>
      </c>
      <c r="F1045" s="98" t="s">
        <v>198</v>
      </c>
    </row>
    <row r="1046" spans="1:6" x14ac:dyDescent="0.25">
      <c r="A1046" s="95">
        <v>3.7863013698630139</v>
      </c>
      <c r="B1046" s="95" t="s">
        <v>1075</v>
      </c>
      <c r="C1046" s="99" t="s">
        <v>184</v>
      </c>
      <c r="D1046" s="96">
        <v>47616</v>
      </c>
      <c r="E1046" s="97">
        <v>3.3270000000000001E-2</v>
      </c>
      <c r="F1046" s="98" t="s">
        <v>198</v>
      </c>
    </row>
    <row r="1047" spans="1:6" x14ac:dyDescent="0.25">
      <c r="A1047" s="95">
        <v>3.7890410958904108</v>
      </c>
      <c r="B1047" s="95" t="s">
        <v>1076</v>
      </c>
      <c r="C1047" s="99" t="s">
        <v>117</v>
      </c>
      <c r="D1047" s="96">
        <v>47617</v>
      </c>
      <c r="E1047" s="97">
        <v>2.5000000000000001E-2</v>
      </c>
      <c r="F1047" s="98" t="s">
        <v>198</v>
      </c>
    </row>
    <row r="1048" spans="1:6" x14ac:dyDescent="0.25">
      <c r="A1048" s="95">
        <v>3.7917808219178082</v>
      </c>
      <c r="B1048" s="95" t="s">
        <v>1587</v>
      </c>
      <c r="C1048" s="99" t="s">
        <v>1434</v>
      </c>
      <c r="D1048" s="96">
        <v>47618</v>
      </c>
      <c r="E1048" s="97">
        <v>3.95E-2</v>
      </c>
      <c r="F1048" s="98" t="s">
        <v>198</v>
      </c>
    </row>
    <row r="1049" spans="1:6" x14ac:dyDescent="0.25">
      <c r="A1049" s="95">
        <v>3.8246575342465752</v>
      </c>
      <c r="B1049" s="95" t="s">
        <v>1077</v>
      </c>
      <c r="C1049" s="99" t="s">
        <v>208</v>
      </c>
      <c r="D1049" s="96">
        <v>47630</v>
      </c>
      <c r="E1049" s="97">
        <v>3.8780000000000002E-2</v>
      </c>
      <c r="F1049" s="98" t="s">
        <v>198</v>
      </c>
    </row>
    <row r="1050" spans="1:6" x14ac:dyDescent="0.25">
      <c r="A1050" s="95">
        <v>3.8246575342465752</v>
      </c>
      <c r="B1050" s="95" t="s">
        <v>1475</v>
      </c>
      <c r="C1050" s="99" t="s">
        <v>1476</v>
      </c>
      <c r="D1050" s="96">
        <v>47630</v>
      </c>
      <c r="E1050" s="97">
        <v>6.3E-2</v>
      </c>
      <c r="F1050" s="98" t="s">
        <v>198</v>
      </c>
    </row>
    <row r="1051" spans="1:6" x14ac:dyDescent="0.25">
      <c r="A1051" s="95">
        <v>3.8301369863013699</v>
      </c>
      <c r="B1051" s="95" t="s">
        <v>1079</v>
      </c>
      <c r="C1051" s="99" t="s">
        <v>174</v>
      </c>
      <c r="D1051" s="96">
        <v>47632</v>
      </c>
      <c r="E1051" s="97">
        <v>3.959E-2</v>
      </c>
      <c r="F1051" s="98" t="s">
        <v>198</v>
      </c>
    </row>
    <row r="1052" spans="1:6" x14ac:dyDescent="0.25">
      <c r="A1052" s="95">
        <v>3.8301369863013699</v>
      </c>
      <c r="B1052" s="95" t="s">
        <v>1078</v>
      </c>
      <c r="C1052" s="99" t="s">
        <v>147</v>
      </c>
      <c r="D1052" s="96">
        <v>47632</v>
      </c>
      <c r="E1052" s="97">
        <v>5.7099999999999998E-2</v>
      </c>
      <c r="F1052" s="98" t="s">
        <v>198</v>
      </c>
    </row>
    <row r="1053" spans="1:6" x14ac:dyDescent="0.25">
      <c r="A1053" s="95">
        <v>3.8438356164383563</v>
      </c>
      <c r="B1053" s="95" t="s">
        <v>1081</v>
      </c>
      <c r="C1053" s="99" t="s">
        <v>127</v>
      </c>
      <c r="D1053" s="96">
        <v>47637</v>
      </c>
      <c r="E1053" s="97">
        <v>4.5129999999999997E-2</v>
      </c>
      <c r="F1053" s="98" t="s">
        <v>198</v>
      </c>
    </row>
    <row r="1054" spans="1:6" x14ac:dyDescent="0.25">
      <c r="A1054" s="95">
        <v>3.8438356164383563</v>
      </c>
      <c r="B1054" s="95" t="s">
        <v>1080</v>
      </c>
      <c r="C1054" s="99" t="s">
        <v>209</v>
      </c>
      <c r="D1054" s="96">
        <v>47637</v>
      </c>
      <c r="E1054" s="97">
        <v>4.5499999999999999E-2</v>
      </c>
      <c r="F1054" s="98" t="s">
        <v>198</v>
      </c>
    </row>
    <row r="1055" spans="1:6" x14ac:dyDescent="0.25">
      <c r="A1055" s="95">
        <v>3.8520547945205479</v>
      </c>
      <c r="B1055" s="95" t="s">
        <v>1082</v>
      </c>
      <c r="C1055" s="99" t="s">
        <v>171</v>
      </c>
      <c r="D1055" s="96">
        <v>47640</v>
      </c>
      <c r="E1055" s="97">
        <v>3.771E-2</v>
      </c>
      <c r="F1055" s="98" t="s">
        <v>198</v>
      </c>
    </row>
    <row r="1056" spans="1:6" x14ac:dyDescent="0.25">
      <c r="A1056" s="95">
        <v>3.8602739726027395</v>
      </c>
      <c r="B1056" s="95" t="s">
        <v>1083</v>
      </c>
      <c r="C1056" s="99" t="s">
        <v>128</v>
      </c>
      <c r="D1056" s="96">
        <v>47643</v>
      </c>
      <c r="E1056" s="97">
        <v>4.292E-2</v>
      </c>
      <c r="F1056" s="98" t="s">
        <v>198</v>
      </c>
    </row>
    <row r="1057" spans="1:6" x14ac:dyDescent="0.25">
      <c r="A1057" s="95">
        <v>3.8684931506849316</v>
      </c>
      <c r="B1057" s="95" t="s">
        <v>1084</v>
      </c>
      <c r="C1057" s="99" t="s">
        <v>216</v>
      </c>
      <c r="D1057" s="96">
        <v>47646</v>
      </c>
      <c r="E1057" s="97">
        <v>3.8300000000000001E-2</v>
      </c>
      <c r="F1057" s="98" t="s">
        <v>198</v>
      </c>
    </row>
    <row r="1058" spans="1:6" x14ac:dyDescent="0.25">
      <c r="A1058" s="95">
        <v>3.893150684931507</v>
      </c>
      <c r="B1058" s="95" t="s">
        <v>1085</v>
      </c>
      <c r="C1058" s="99" t="s">
        <v>132</v>
      </c>
      <c r="D1058" s="96">
        <v>47655</v>
      </c>
      <c r="E1058" s="97">
        <v>0.04</v>
      </c>
      <c r="F1058" s="98" t="s">
        <v>198</v>
      </c>
    </row>
    <row r="1059" spans="1:6" x14ac:dyDescent="0.25">
      <c r="A1059" s="95">
        <v>3.9013698630136986</v>
      </c>
      <c r="B1059" s="95" t="s">
        <v>1628</v>
      </c>
      <c r="C1059" s="99" t="s">
        <v>1498</v>
      </c>
      <c r="D1059" s="96">
        <v>47658</v>
      </c>
      <c r="E1059" s="97">
        <v>4.4500000000000005E-2</v>
      </c>
      <c r="F1059" s="98" t="s">
        <v>198</v>
      </c>
    </row>
    <row r="1060" spans="1:6" x14ac:dyDescent="0.25">
      <c r="A1060" s="95">
        <v>3.9095890410958902</v>
      </c>
      <c r="B1060" s="95" t="s">
        <v>1086</v>
      </c>
      <c r="C1060" s="99" t="s">
        <v>160</v>
      </c>
      <c r="D1060" s="96">
        <v>47661</v>
      </c>
      <c r="E1060" s="97">
        <v>5.3929999999999999E-2</v>
      </c>
      <c r="F1060" s="98" t="s">
        <v>198</v>
      </c>
    </row>
    <row r="1061" spans="1:6" x14ac:dyDescent="0.25">
      <c r="A1061" s="95">
        <v>3.9178082191780823</v>
      </c>
      <c r="B1061" s="95" t="s">
        <v>1087</v>
      </c>
      <c r="C1061" s="99" t="s">
        <v>217</v>
      </c>
      <c r="D1061" s="96">
        <v>47664</v>
      </c>
      <c r="E1061" s="97">
        <v>4.5990000000000003E-2</v>
      </c>
      <c r="F1061" s="98" t="s">
        <v>198</v>
      </c>
    </row>
    <row r="1062" spans="1:6" x14ac:dyDescent="0.25">
      <c r="A1062" s="95">
        <v>3.9232876712328766</v>
      </c>
      <c r="B1062" s="95" t="s">
        <v>1088</v>
      </c>
      <c r="C1062" s="99" t="s">
        <v>131</v>
      </c>
      <c r="D1062" s="96">
        <v>47666</v>
      </c>
      <c r="E1062" s="97">
        <v>3.8789999999999998E-2</v>
      </c>
      <c r="F1062" s="98" t="s">
        <v>198</v>
      </c>
    </row>
    <row r="1063" spans="1:6" x14ac:dyDescent="0.25">
      <c r="A1063" s="95">
        <v>3.9260273972602739</v>
      </c>
      <c r="B1063" s="95" t="s">
        <v>1089</v>
      </c>
      <c r="C1063" s="99" t="s">
        <v>125</v>
      </c>
      <c r="D1063" s="96">
        <v>47667</v>
      </c>
      <c r="E1063" s="97">
        <v>4.2869999999999998E-2</v>
      </c>
      <c r="F1063" s="98" t="s">
        <v>198</v>
      </c>
    </row>
    <row r="1064" spans="1:6" x14ac:dyDescent="0.25">
      <c r="A1064" s="95">
        <v>3.9589041095890409</v>
      </c>
      <c r="B1064" s="95" t="s">
        <v>1090</v>
      </c>
      <c r="C1064" s="99" t="s">
        <v>115</v>
      </c>
      <c r="D1064" s="96">
        <v>47679</v>
      </c>
      <c r="E1064" s="97">
        <v>5.2770000000000004E-2</v>
      </c>
      <c r="F1064" s="98" t="s">
        <v>198</v>
      </c>
    </row>
    <row r="1065" spans="1:6" x14ac:dyDescent="0.25">
      <c r="A1065" s="95">
        <v>3.9835616438356163</v>
      </c>
      <c r="B1065" s="95" t="s">
        <v>1091</v>
      </c>
      <c r="C1065" s="99" t="s">
        <v>155</v>
      </c>
      <c r="D1065" s="96">
        <v>47688</v>
      </c>
      <c r="E1065" s="97">
        <v>7.22E-2</v>
      </c>
      <c r="F1065" s="98" t="s">
        <v>198</v>
      </c>
    </row>
    <row r="1066" spans="1:6" x14ac:dyDescent="0.25">
      <c r="A1066" s="95">
        <v>3.9917808219178084</v>
      </c>
      <c r="B1066" s="95" t="s">
        <v>1092</v>
      </c>
      <c r="C1066" s="99" t="s">
        <v>162</v>
      </c>
      <c r="D1066" s="96">
        <v>47691</v>
      </c>
      <c r="E1066" s="97">
        <v>5.7099999999999998E-2</v>
      </c>
      <c r="F1066" s="98" t="s">
        <v>198</v>
      </c>
    </row>
    <row r="1067" spans="1:6" x14ac:dyDescent="0.25">
      <c r="A1067" s="95">
        <v>4.0054794520547947</v>
      </c>
      <c r="B1067" s="95" t="s">
        <v>1093</v>
      </c>
      <c r="C1067" s="99" t="s">
        <v>139</v>
      </c>
      <c r="D1067" s="96">
        <v>47696</v>
      </c>
      <c r="E1067" s="97">
        <v>5.1619999999999999E-2</v>
      </c>
      <c r="F1067" s="98" t="s">
        <v>198</v>
      </c>
    </row>
    <row r="1068" spans="1:6" x14ac:dyDescent="0.25">
      <c r="A1068" s="95">
        <v>4.043835616438356</v>
      </c>
      <c r="B1068" s="95" t="s">
        <v>1094</v>
      </c>
      <c r="C1068" s="99" t="s">
        <v>68</v>
      </c>
      <c r="D1068" s="96">
        <v>47710</v>
      </c>
      <c r="E1068" s="97">
        <v>4.333E-2</v>
      </c>
      <c r="F1068" s="98" t="s">
        <v>198</v>
      </c>
    </row>
    <row r="1069" spans="1:6" x14ac:dyDescent="0.25">
      <c r="A1069" s="95">
        <v>4.0602739726027401</v>
      </c>
      <c r="B1069" s="95" t="s">
        <v>1341</v>
      </c>
      <c r="C1069" s="99" t="s">
        <v>116</v>
      </c>
      <c r="D1069" s="96">
        <v>47716</v>
      </c>
      <c r="E1069" s="97">
        <v>4.1120000000000004E-2</v>
      </c>
      <c r="F1069" s="98" t="s">
        <v>198</v>
      </c>
    </row>
    <row r="1070" spans="1:6" x14ac:dyDescent="0.25">
      <c r="A1070" s="95">
        <v>4.095890410958904</v>
      </c>
      <c r="B1070" s="95" t="s">
        <v>1373</v>
      </c>
      <c r="C1070" s="99" t="s">
        <v>1374</v>
      </c>
      <c r="D1070" s="96">
        <v>47729</v>
      </c>
      <c r="E1070" s="97">
        <v>4.487E-2</v>
      </c>
      <c r="F1070" s="98" t="s">
        <v>198</v>
      </c>
    </row>
    <row r="1071" spans="1:6" x14ac:dyDescent="0.25">
      <c r="A1071" s="95">
        <v>4.1123287671232873</v>
      </c>
      <c r="B1071" s="95" t="s">
        <v>1095</v>
      </c>
      <c r="C1071" s="99" t="s">
        <v>120</v>
      </c>
      <c r="D1071" s="96">
        <v>47735</v>
      </c>
      <c r="E1071" s="97">
        <v>5.5999999999999994E-2</v>
      </c>
      <c r="F1071" s="98" t="s">
        <v>198</v>
      </c>
    </row>
    <row r="1072" spans="1:6" x14ac:dyDescent="0.25">
      <c r="A1072" s="95">
        <v>4.1315068493150688</v>
      </c>
      <c r="B1072" s="95" t="s">
        <v>1096</v>
      </c>
      <c r="C1072" s="99" t="s">
        <v>167</v>
      </c>
      <c r="D1072" s="96">
        <v>47742</v>
      </c>
      <c r="E1072" s="97">
        <v>5.3719999999999997E-2</v>
      </c>
      <c r="F1072" s="98" t="s">
        <v>198</v>
      </c>
    </row>
    <row r="1073" spans="1:6" x14ac:dyDescent="0.25">
      <c r="A1073" s="95">
        <v>4.1369863013698627</v>
      </c>
      <c r="B1073" s="95" t="s">
        <v>1342</v>
      </c>
      <c r="C1073" s="99" t="s">
        <v>122</v>
      </c>
      <c r="D1073" s="96">
        <v>47744</v>
      </c>
      <c r="E1073" s="97">
        <v>4.1730000000000003E-2</v>
      </c>
      <c r="F1073" s="98" t="s">
        <v>198</v>
      </c>
    </row>
    <row r="1074" spans="1:6" x14ac:dyDescent="0.25">
      <c r="A1074" s="95">
        <v>4.1452054794520548</v>
      </c>
      <c r="B1074" s="95" t="s">
        <v>1097</v>
      </c>
      <c r="C1074" s="99" t="s">
        <v>140</v>
      </c>
      <c r="D1074" s="96">
        <v>47747</v>
      </c>
      <c r="E1074" s="97">
        <v>5.7999999999999996E-2</v>
      </c>
      <c r="F1074" s="98" t="s">
        <v>198</v>
      </c>
    </row>
    <row r="1075" spans="1:6" x14ac:dyDescent="0.25">
      <c r="A1075" s="95">
        <v>4.1534246575342468</v>
      </c>
      <c r="B1075" s="95" t="s">
        <v>1377</v>
      </c>
      <c r="C1075" s="99" t="s">
        <v>213</v>
      </c>
      <c r="D1075" s="96">
        <v>47750</v>
      </c>
      <c r="E1075" s="97">
        <v>3.8879999999999998E-2</v>
      </c>
      <c r="F1075" s="98" t="s">
        <v>198</v>
      </c>
    </row>
    <row r="1076" spans="1:6" x14ac:dyDescent="0.25">
      <c r="A1076" s="95">
        <v>4.1561643835616442</v>
      </c>
      <c r="B1076" s="95" t="s">
        <v>1098</v>
      </c>
      <c r="C1076" s="99" t="s">
        <v>175</v>
      </c>
      <c r="D1076" s="96">
        <v>47751</v>
      </c>
      <c r="E1076" s="97">
        <v>5.5919999999999997E-2</v>
      </c>
      <c r="F1076" s="98" t="s">
        <v>198</v>
      </c>
    </row>
    <row r="1077" spans="1:6" x14ac:dyDescent="0.25">
      <c r="A1077" s="95">
        <v>4.1671232876712327</v>
      </c>
      <c r="B1077" s="95" t="s">
        <v>1378</v>
      </c>
      <c r="C1077" s="99" t="s">
        <v>1379</v>
      </c>
      <c r="D1077" s="96">
        <v>47755</v>
      </c>
      <c r="E1077" s="97">
        <v>3.7949999999999998E-2</v>
      </c>
      <c r="F1077" s="98" t="s">
        <v>198</v>
      </c>
    </row>
    <row r="1078" spans="1:6" x14ac:dyDescent="0.25">
      <c r="A1078" s="95">
        <v>4.1890410958904107</v>
      </c>
      <c r="B1078" s="95" t="s">
        <v>1099</v>
      </c>
      <c r="C1078" s="99" t="s">
        <v>120</v>
      </c>
      <c r="D1078" s="96">
        <v>47763</v>
      </c>
      <c r="E1078" s="97">
        <v>2.0499999999999997E-2</v>
      </c>
      <c r="F1078" s="98" t="s">
        <v>198</v>
      </c>
    </row>
    <row r="1079" spans="1:6" x14ac:dyDescent="0.25">
      <c r="A1079" s="95">
        <v>4.1945205479452055</v>
      </c>
      <c r="B1079" s="95" t="s">
        <v>1408</v>
      </c>
      <c r="C1079" s="99" t="s">
        <v>152</v>
      </c>
      <c r="D1079" s="96">
        <v>47765</v>
      </c>
      <c r="E1079" s="97">
        <v>3.8450000000000005E-2</v>
      </c>
      <c r="F1079" s="98" t="s">
        <v>198</v>
      </c>
    </row>
    <row r="1080" spans="1:6" x14ac:dyDescent="0.25">
      <c r="A1080" s="95">
        <v>4.1945205479452055</v>
      </c>
      <c r="B1080" s="95" t="s">
        <v>1100</v>
      </c>
      <c r="C1080" s="99" t="s">
        <v>138</v>
      </c>
      <c r="D1080" s="96">
        <v>47765</v>
      </c>
      <c r="E1080" s="97">
        <v>3.211E-2</v>
      </c>
      <c r="F1080" s="98" t="s">
        <v>198</v>
      </c>
    </row>
    <row r="1081" spans="1:6" x14ac:dyDescent="0.25">
      <c r="A1081" s="95">
        <v>4.2109589041095887</v>
      </c>
      <c r="B1081" s="95" t="s">
        <v>1409</v>
      </c>
      <c r="C1081" s="99" t="s">
        <v>1410</v>
      </c>
      <c r="D1081" s="96">
        <v>47771</v>
      </c>
      <c r="E1081" s="97">
        <v>4.1860000000000001E-2</v>
      </c>
      <c r="F1081" s="98" t="s">
        <v>198</v>
      </c>
    </row>
    <row r="1082" spans="1:6" x14ac:dyDescent="0.25">
      <c r="A1082" s="95">
        <v>4.2109589041095887</v>
      </c>
      <c r="B1082" s="95" t="s">
        <v>1380</v>
      </c>
      <c r="C1082" s="99" t="s">
        <v>174</v>
      </c>
      <c r="D1082" s="96">
        <v>47771</v>
      </c>
      <c r="E1082" s="97">
        <v>3.7019999999999997E-2</v>
      </c>
      <c r="F1082" s="98" t="s">
        <v>198</v>
      </c>
    </row>
    <row r="1083" spans="1:6" x14ac:dyDescent="0.25">
      <c r="A1083" s="95">
        <v>4.2328767123287667</v>
      </c>
      <c r="B1083" s="95" t="s">
        <v>1477</v>
      </c>
      <c r="C1083" s="99" t="s">
        <v>201</v>
      </c>
      <c r="D1083" s="96">
        <v>47779</v>
      </c>
      <c r="E1083" s="97">
        <v>4.8910000000000002E-2</v>
      </c>
      <c r="F1083" s="98" t="s">
        <v>198</v>
      </c>
    </row>
    <row r="1084" spans="1:6" x14ac:dyDescent="0.25">
      <c r="A1084" s="95">
        <v>4.2739726027397262</v>
      </c>
      <c r="B1084" s="95" t="s">
        <v>1411</v>
      </c>
      <c r="C1084" s="99" t="s">
        <v>126</v>
      </c>
      <c r="D1084" s="96">
        <v>47794</v>
      </c>
      <c r="E1084" s="97">
        <v>3.7999999999999999E-2</v>
      </c>
      <c r="F1084" s="98" t="s">
        <v>198</v>
      </c>
    </row>
    <row r="1085" spans="1:6" x14ac:dyDescent="0.25">
      <c r="A1085" s="95">
        <v>4.2931506849315069</v>
      </c>
      <c r="B1085" s="95" t="s">
        <v>1429</v>
      </c>
      <c r="C1085" s="99" t="s">
        <v>142</v>
      </c>
      <c r="D1085" s="96">
        <v>47801</v>
      </c>
      <c r="E1085" s="97">
        <v>3.5499999999999997E-2</v>
      </c>
      <c r="F1085" s="98" t="s">
        <v>198</v>
      </c>
    </row>
    <row r="1086" spans="1:6" x14ac:dyDescent="0.25">
      <c r="A1086" s="95">
        <v>4.3068493150684928</v>
      </c>
      <c r="B1086" s="95" t="s">
        <v>1430</v>
      </c>
      <c r="C1086" s="99" t="s">
        <v>81</v>
      </c>
      <c r="D1086" s="96">
        <v>47806</v>
      </c>
      <c r="E1086" s="97">
        <v>3.8100000000000002E-2</v>
      </c>
      <c r="F1086" s="98" t="s">
        <v>198</v>
      </c>
    </row>
    <row r="1087" spans="1:6" x14ac:dyDescent="0.25">
      <c r="A1087" s="95">
        <v>4.3095890410958901</v>
      </c>
      <c r="B1087" s="95" t="s">
        <v>1101</v>
      </c>
      <c r="C1087" s="99" t="s">
        <v>131</v>
      </c>
      <c r="D1087" s="96">
        <v>47807</v>
      </c>
      <c r="E1087" s="97">
        <v>5.4919999999999997E-2</v>
      </c>
      <c r="F1087" s="98" t="s">
        <v>198</v>
      </c>
    </row>
    <row r="1088" spans="1:6" x14ac:dyDescent="0.25">
      <c r="A1088" s="95">
        <v>4.3150684931506849</v>
      </c>
      <c r="B1088" s="95" t="s">
        <v>1103</v>
      </c>
      <c r="C1088" s="99" t="s">
        <v>180</v>
      </c>
      <c r="D1088" s="96">
        <v>47809</v>
      </c>
      <c r="E1088" s="97">
        <v>4.1489999999999999E-2</v>
      </c>
      <c r="F1088" s="98" t="s">
        <v>198</v>
      </c>
    </row>
    <row r="1089" spans="1:6" x14ac:dyDescent="0.25">
      <c r="A1089" s="95">
        <v>4.3150684931506849</v>
      </c>
      <c r="B1089" s="95" t="s">
        <v>1102</v>
      </c>
      <c r="C1089" s="99" t="s">
        <v>169</v>
      </c>
      <c r="D1089" s="96">
        <v>47809</v>
      </c>
      <c r="E1089" s="97">
        <v>5.5480000000000002E-2</v>
      </c>
      <c r="F1089" s="98" t="s">
        <v>198</v>
      </c>
    </row>
    <row r="1090" spans="1:6" x14ac:dyDescent="0.25">
      <c r="A1090" s="95">
        <v>4.3369863013698629</v>
      </c>
      <c r="B1090" s="95" t="s">
        <v>1104</v>
      </c>
      <c r="C1090" s="99" t="s">
        <v>124</v>
      </c>
      <c r="D1090" s="96">
        <v>47817</v>
      </c>
      <c r="E1090" s="97">
        <v>2.477E-2</v>
      </c>
      <c r="F1090" s="98" t="s">
        <v>198</v>
      </c>
    </row>
    <row r="1091" spans="1:6" x14ac:dyDescent="0.25">
      <c r="A1091" s="95">
        <v>4.3616438356164382</v>
      </c>
      <c r="B1091" s="95" t="s">
        <v>1105</v>
      </c>
      <c r="C1091" s="99" t="s">
        <v>140</v>
      </c>
      <c r="D1091" s="96">
        <v>47826</v>
      </c>
      <c r="E1091" s="97">
        <v>2.8999999999999998E-2</v>
      </c>
      <c r="F1091" s="98" t="s">
        <v>198</v>
      </c>
    </row>
    <row r="1092" spans="1:6" x14ac:dyDescent="0.25">
      <c r="A1092" s="95">
        <v>4.3616438356164382</v>
      </c>
      <c r="B1092" s="95" t="s">
        <v>1106</v>
      </c>
      <c r="C1092" s="99" t="s">
        <v>115</v>
      </c>
      <c r="D1092" s="96">
        <v>47826</v>
      </c>
      <c r="E1092" s="97">
        <v>6.5000000000000002E-2</v>
      </c>
      <c r="F1092" s="98" t="s">
        <v>198</v>
      </c>
    </row>
    <row r="1093" spans="1:6" x14ac:dyDescent="0.25">
      <c r="A1093" s="95">
        <v>4.3616438356164382</v>
      </c>
      <c r="B1093" s="95" t="s">
        <v>1431</v>
      </c>
      <c r="C1093" s="99" t="s">
        <v>159</v>
      </c>
      <c r="D1093" s="96">
        <v>47826</v>
      </c>
      <c r="E1093" s="97">
        <v>3.7499999999999999E-2</v>
      </c>
      <c r="F1093" s="98" t="s">
        <v>198</v>
      </c>
    </row>
    <row r="1094" spans="1:6" x14ac:dyDescent="0.25">
      <c r="A1094" s="95">
        <v>4.3671232876712329</v>
      </c>
      <c r="B1094" s="95" t="s">
        <v>1107</v>
      </c>
      <c r="C1094" s="99" t="s">
        <v>139</v>
      </c>
      <c r="D1094" s="96">
        <v>47828</v>
      </c>
      <c r="E1094" s="97">
        <v>3.6479999999999999E-2</v>
      </c>
      <c r="F1094" s="98" t="s">
        <v>198</v>
      </c>
    </row>
    <row r="1095" spans="1:6" x14ac:dyDescent="0.25">
      <c r="A1095" s="95">
        <v>4.3808219178082188</v>
      </c>
      <c r="B1095" s="95" t="s">
        <v>1108</v>
      </c>
      <c r="C1095" s="99" t="s">
        <v>133</v>
      </c>
      <c r="D1095" s="96">
        <v>47833</v>
      </c>
      <c r="E1095" s="97">
        <v>3.85E-2</v>
      </c>
      <c r="F1095" s="98" t="s">
        <v>198</v>
      </c>
    </row>
    <row r="1096" spans="1:6" x14ac:dyDescent="0.25">
      <c r="A1096" s="95">
        <v>4.3863013698630136</v>
      </c>
      <c r="B1096" s="95" t="s">
        <v>1109</v>
      </c>
      <c r="C1096" s="99" t="s">
        <v>154</v>
      </c>
      <c r="D1096" s="96">
        <v>47835</v>
      </c>
      <c r="E1096" s="97">
        <v>2.3780000000000003E-2</v>
      </c>
      <c r="F1096" s="98" t="s">
        <v>198</v>
      </c>
    </row>
    <row r="1097" spans="1:6" x14ac:dyDescent="0.25">
      <c r="A1097" s="95">
        <v>4.4383561643835616</v>
      </c>
      <c r="B1097" s="95" t="s">
        <v>1110</v>
      </c>
      <c r="C1097" s="99" t="s">
        <v>128</v>
      </c>
      <c r="D1097" s="96">
        <v>47854</v>
      </c>
      <c r="E1097" s="97">
        <v>2.3709999999999998E-2</v>
      </c>
      <c r="F1097" s="98" t="s">
        <v>198</v>
      </c>
    </row>
    <row r="1098" spans="1:6" x14ac:dyDescent="0.25">
      <c r="A1098" s="95">
        <v>4.4383561643835616</v>
      </c>
      <c r="B1098" s="95" t="s">
        <v>1381</v>
      </c>
      <c r="C1098" s="99" t="s">
        <v>162</v>
      </c>
      <c r="D1098" s="96">
        <v>47854</v>
      </c>
      <c r="E1098" s="97">
        <v>3.7000000000000005E-2</v>
      </c>
      <c r="F1098" s="98" t="s">
        <v>198</v>
      </c>
    </row>
    <row r="1099" spans="1:6" x14ac:dyDescent="0.25">
      <c r="A1099" s="95">
        <v>4.4465753424657537</v>
      </c>
      <c r="B1099" s="95" t="s">
        <v>1629</v>
      </c>
      <c r="C1099" s="99" t="s">
        <v>1498</v>
      </c>
      <c r="D1099" s="96">
        <v>47857</v>
      </c>
      <c r="E1099" s="97">
        <v>4.9160000000000002E-2</v>
      </c>
      <c r="F1099" s="98" t="s">
        <v>198</v>
      </c>
    </row>
    <row r="1100" spans="1:6" x14ac:dyDescent="0.25">
      <c r="A1100" s="95">
        <v>4.463013698630137</v>
      </c>
      <c r="B1100" s="95" t="s">
        <v>1111</v>
      </c>
      <c r="C1100" s="99" t="s">
        <v>173</v>
      </c>
      <c r="D1100" s="96">
        <v>47863</v>
      </c>
      <c r="E1100" s="97">
        <v>3.125E-2</v>
      </c>
      <c r="F1100" s="98" t="s">
        <v>198</v>
      </c>
    </row>
    <row r="1101" spans="1:6" x14ac:dyDescent="0.25">
      <c r="A1101" s="95">
        <v>4.5287671232876709</v>
      </c>
      <c r="B1101" s="95" t="s">
        <v>1454</v>
      </c>
      <c r="C1101" s="99" t="s">
        <v>144</v>
      </c>
      <c r="D1101" s="96">
        <v>47887</v>
      </c>
      <c r="E1101" s="97">
        <v>3.7499999999999999E-2</v>
      </c>
      <c r="F1101" s="98" t="s">
        <v>198</v>
      </c>
    </row>
    <row r="1102" spans="1:6" x14ac:dyDescent="0.25">
      <c r="A1102" s="95">
        <v>4.5397260273972604</v>
      </c>
      <c r="B1102" s="95" t="s">
        <v>1112</v>
      </c>
      <c r="C1102" s="99" t="s">
        <v>122</v>
      </c>
      <c r="D1102" s="96">
        <v>47891</v>
      </c>
      <c r="E1102" s="97">
        <v>4.5069999999999999E-2</v>
      </c>
      <c r="F1102" s="98" t="s">
        <v>198</v>
      </c>
    </row>
    <row r="1103" spans="1:6" x14ac:dyDescent="0.25">
      <c r="A1103" s="95">
        <v>4.5452054794520551</v>
      </c>
      <c r="B1103" s="95" t="s">
        <v>1432</v>
      </c>
      <c r="C1103" s="99" t="s">
        <v>123</v>
      </c>
      <c r="D1103" s="96">
        <v>47893</v>
      </c>
      <c r="E1103" s="97">
        <v>3.7100000000000001E-2</v>
      </c>
      <c r="F1103" s="98" t="s">
        <v>198</v>
      </c>
    </row>
    <row r="1104" spans="1:6" x14ac:dyDescent="0.25">
      <c r="A1104" s="95">
        <v>4.5561643835616437</v>
      </c>
      <c r="B1104" s="95" t="s">
        <v>1113</v>
      </c>
      <c r="C1104" s="99" t="s">
        <v>120</v>
      </c>
      <c r="D1104" s="96">
        <v>47897</v>
      </c>
      <c r="E1104" s="97">
        <v>4.9500000000000002E-2</v>
      </c>
      <c r="F1104" s="98" t="s">
        <v>198</v>
      </c>
    </row>
    <row r="1105" spans="1:6" x14ac:dyDescent="0.25">
      <c r="A1105" s="95">
        <v>4.5616438356164384</v>
      </c>
      <c r="B1105" s="95" t="s">
        <v>1502</v>
      </c>
      <c r="C1105" s="99" t="s">
        <v>126</v>
      </c>
      <c r="D1105" s="96">
        <v>47899</v>
      </c>
      <c r="E1105" s="97">
        <v>3.7499999999999999E-2</v>
      </c>
      <c r="F1105" s="98" t="s">
        <v>198</v>
      </c>
    </row>
    <row r="1106" spans="1:6" x14ac:dyDescent="0.25">
      <c r="A1106" s="95">
        <v>4.5753424657534243</v>
      </c>
      <c r="B1106" s="95" t="s">
        <v>1503</v>
      </c>
      <c r="C1106" s="99" t="s">
        <v>164</v>
      </c>
      <c r="D1106" s="96">
        <v>47904</v>
      </c>
      <c r="E1106" s="97">
        <v>3.4689999999999999E-2</v>
      </c>
      <c r="F1106" s="98" t="s">
        <v>198</v>
      </c>
    </row>
    <row r="1107" spans="1:6" x14ac:dyDescent="0.25">
      <c r="A1107" s="95">
        <v>4.5780821917808217</v>
      </c>
      <c r="B1107" s="95" t="s">
        <v>1504</v>
      </c>
      <c r="C1107" s="99" t="s">
        <v>155</v>
      </c>
      <c r="D1107" s="96">
        <v>47905</v>
      </c>
      <c r="E1107" s="97">
        <v>3.5699999999999996E-2</v>
      </c>
      <c r="F1107" s="98" t="s">
        <v>198</v>
      </c>
    </row>
    <row r="1108" spans="1:6" x14ac:dyDescent="0.25">
      <c r="A1108" s="95">
        <v>4.5835616438356164</v>
      </c>
      <c r="B1108" s="95" t="s">
        <v>1114</v>
      </c>
      <c r="C1108" s="99" t="s">
        <v>143</v>
      </c>
      <c r="D1108" s="96">
        <v>47907</v>
      </c>
      <c r="E1108" s="97">
        <v>5.0300000000000004E-2</v>
      </c>
      <c r="F1108" s="98" t="s">
        <v>198</v>
      </c>
    </row>
    <row r="1109" spans="1:6" x14ac:dyDescent="0.25">
      <c r="A1109" s="95">
        <v>4.5863013698630137</v>
      </c>
      <c r="B1109" s="95" t="s">
        <v>1116</v>
      </c>
      <c r="C1109" s="99" t="s">
        <v>127</v>
      </c>
      <c r="D1109" s="96">
        <v>47908</v>
      </c>
      <c r="E1109" s="97">
        <v>5.5719999999999999E-2</v>
      </c>
      <c r="F1109" s="98" t="s">
        <v>198</v>
      </c>
    </row>
    <row r="1110" spans="1:6" x14ac:dyDescent="0.25">
      <c r="A1110" s="95">
        <v>4.5863013698630137</v>
      </c>
      <c r="B1110" s="95" t="s">
        <v>1115</v>
      </c>
      <c r="C1110" s="99" t="s">
        <v>152</v>
      </c>
      <c r="D1110" s="96">
        <v>47908</v>
      </c>
      <c r="E1110" s="97">
        <v>4.4679999999999997E-2</v>
      </c>
      <c r="F1110" s="98" t="s">
        <v>198</v>
      </c>
    </row>
    <row r="1111" spans="1:6" x14ac:dyDescent="0.25">
      <c r="A1111" s="95">
        <v>4.5863013698630137</v>
      </c>
      <c r="B1111" s="95" t="s">
        <v>1117</v>
      </c>
      <c r="C1111" s="99" t="s">
        <v>130</v>
      </c>
      <c r="D1111" s="96">
        <v>47908</v>
      </c>
      <c r="E1111" s="97">
        <v>5.4550000000000001E-2</v>
      </c>
      <c r="F1111" s="98" t="s">
        <v>198</v>
      </c>
    </row>
    <row r="1112" spans="1:6" x14ac:dyDescent="0.25">
      <c r="A1112" s="95">
        <v>4.5917808219178085</v>
      </c>
      <c r="B1112" s="95" t="s">
        <v>1118</v>
      </c>
      <c r="C1112" s="99" t="s">
        <v>146</v>
      </c>
      <c r="D1112" s="96">
        <v>47910</v>
      </c>
      <c r="E1112" s="97">
        <v>3.95E-2</v>
      </c>
      <c r="F1112" s="98" t="s">
        <v>198</v>
      </c>
    </row>
    <row r="1113" spans="1:6" x14ac:dyDescent="0.25">
      <c r="A1113" s="95">
        <v>4.5945205479452058</v>
      </c>
      <c r="B1113" s="95" t="s">
        <v>1505</v>
      </c>
      <c r="C1113" s="99" t="s">
        <v>163</v>
      </c>
      <c r="D1113" s="96">
        <v>47911</v>
      </c>
      <c r="E1113" s="97">
        <v>4.299E-2</v>
      </c>
      <c r="F1113" s="98" t="s">
        <v>198</v>
      </c>
    </row>
    <row r="1114" spans="1:6" x14ac:dyDescent="0.25">
      <c r="A1114" s="95">
        <v>4.6109589041095891</v>
      </c>
      <c r="B1114" s="95" t="s">
        <v>1119</v>
      </c>
      <c r="C1114" s="99" t="s">
        <v>119</v>
      </c>
      <c r="D1114" s="96">
        <v>47917</v>
      </c>
      <c r="E1114" s="97">
        <v>3.465E-2</v>
      </c>
      <c r="F1114" s="98" t="s">
        <v>198</v>
      </c>
    </row>
    <row r="1115" spans="1:6" x14ac:dyDescent="0.25">
      <c r="A1115" s="95">
        <v>4.6191780821917812</v>
      </c>
      <c r="B1115" s="95" t="s">
        <v>1524</v>
      </c>
      <c r="C1115" s="99" t="s">
        <v>1525</v>
      </c>
      <c r="D1115" s="96">
        <v>47920</v>
      </c>
      <c r="E1115" s="97">
        <v>4.3240000000000001E-2</v>
      </c>
      <c r="F1115" s="98" t="s">
        <v>198</v>
      </c>
    </row>
    <row r="1116" spans="1:6" x14ac:dyDescent="0.25">
      <c r="A1116" s="95">
        <v>4.6273972602739724</v>
      </c>
      <c r="B1116" s="95" t="s">
        <v>1526</v>
      </c>
      <c r="C1116" s="99" t="s">
        <v>153</v>
      </c>
      <c r="D1116" s="96">
        <v>47923</v>
      </c>
      <c r="E1116" s="97">
        <v>3.934E-2</v>
      </c>
      <c r="F1116" s="98" t="s">
        <v>198</v>
      </c>
    </row>
    <row r="1117" spans="1:6" x14ac:dyDescent="0.25">
      <c r="A1117" s="95">
        <v>4.6301369863013697</v>
      </c>
      <c r="B1117" s="95" t="s">
        <v>1527</v>
      </c>
      <c r="C1117" s="99" t="s">
        <v>1528</v>
      </c>
      <c r="D1117" s="96">
        <v>47924</v>
      </c>
      <c r="E1117" s="97">
        <v>4.0149999999999998E-2</v>
      </c>
      <c r="F1117" s="98" t="s">
        <v>198</v>
      </c>
    </row>
    <row r="1118" spans="1:6" x14ac:dyDescent="0.25">
      <c r="A1118" s="95">
        <v>4.6301369863013697</v>
      </c>
      <c r="B1118" s="95" t="s">
        <v>1120</v>
      </c>
      <c r="C1118" s="99" t="s">
        <v>117</v>
      </c>
      <c r="D1118" s="96">
        <v>47924</v>
      </c>
      <c r="E1118" s="97">
        <v>0.03</v>
      </c>
      <c r="F1118" s="98" t="s">
        <v>198</v>
      </c>
    </row>
    <row r="1119" spans="1:6" x14ac:dyDescent="0.25">
      <c r="A1119" s="95">
        <v>4.6383561643835618</v>
      </c>
      <c r="B1119" s="95" t="s">
        <v>1121</v>
      </c>
      <c r="C1119" s="99" t="s">
        <v>148</v>
      </c>
      <c r="D1119" s="96">
        <v>47927</v>
      </c>
      <c r="E1119" s="97">
        <v>7.1500000000000008E-2</v>
      </c>
      <c r="F1119" s="98" t="s">
        <v>198</v>
      </c>
    </row>
    <row r="1120" spans="1:6" x14ac:dyDescent="0.25">
      <c r="A1120" s="95">
        <v>4.6739726027397257</v>
      </c>
      <c r="B1120" s="95" t="s">
        <v>1122</v>
      </c>
      <c r="C1120" s="99" t="s">
        <v>117</v>
      </c>
      <c r="D1120" s="96">
        <v>47940</v>
      </c>
      <c r="E1120" s="97">
        <v>7.85E-2</v>
      </c>
      <c r="F1120" s="98" t="s">
        <v>198</v>
      </c>
    </row>
    <row r="1121" spans="1:6" x14ac:dyDescent="0.25">
      <c r="A1121" s="95">
        <v>4.7068493150684931</v>
      </c>
      <c r="B1121" s="95" t="s">
        <v>1565</v>
      </c>
      <c r="C1121" s="99" t="s">
        <v>1566</v>
      </c>
      <c r="D1121" s="96">
        <v>47952</v>
      </c>
      <c r="E1121" s="97">
        <v>4.3449999999999996E-2</v>
      </c>
      <c r="F1121" s="98" t="s">
        <v>198</v>
      </c>
    </row>
    <row r="1122" spans="1:6" x14ac:dyDescent="0.25">
      <c r="A1122" s="95">
        <v>4.7068493150684931</v>
      </c>
      <c r="B1122" s="95" t="s">
        <v>1564</v>
      </c>
      <c r="C1122" s="99" t="s">
        <v>1563</v>
      </c>
      <c r="D1122" s="96">
        <v>47952</v>
      </c>
      <c r="E1122" s="97">
        <v>4.641E-2</v>
      </c>
      <c r="F1122" s="98" t="s">
        <v>198</v>
      </c>
    </row>
    <row r="1123" spans="1:6" x14ac:dyDescent="0.25">
      <c r="A1123" s="95">
        <v>4.7095890410958905</v>
      </c>
      <c r="B1123" s="95" t="s">
        <v>1567</v>
      </c>
      <c r="C1123" s="99" t="s">
        <v>1568</v>
      </c>
      <c r="D1123" s="96">
        <v>47953</v>
      </c>
      <c r="E1123" s="97">
        <v>4.6799999999999994E-2</v>
      </c>
      <c r="F1123" s="98" t="s">
        <v>198</v>
      </c>
    </row>
    <row r="1124" spans="1:6" x14ac:dyDescent="0.25">
      <c r="A1124" s="95">
        <v>4.7150684931506852</v>
      </c>
      <c r="B1124" s="95" t="s">
        <v>1569</v>
      </c>
      <c r="C1124" s="99" t="s">
        <v>187</v>
      </c>
      <c r="D1124" s="96">
        <v>47955</v>
      </c>
      <c r="E1124" s="97">
        <v>3.9469999999999998E-2</v>
      </c>
      <c r="F1124" s="98" t="s">
        <v>198</v>
      </c>
    </row>
    <row r="1125" spans="1:6" x14ac:dyDescent="0.25">
      <c r="A1125" s="95">
        <v>4.7287671232876711</v>
      </c>
      <c r="B1125" s="95" t="s">
        <v>1570</v>
      </c>
      <c r="C1125" s="99" t="s">
        <v>125</v>
      </c>
      <c r="D1125" s="96">
        <v>47960</v>
      </c>
      <c r="E1125" s="97">
        <v>4.1500000000000002E-2</v>
      </c>
      <c r="F1125" s="98" t="s">
        <v>198</v>
      </c>
    </row>
    <row r="1126" spans="1:6" x14ac:dyDescent="0.25">
      <c r="A1126" s="95">
        <v>4.7835616438356166</v>
      </c>
      <c r="B1126" s="95" t="s">
        <v>1630</v>
      </c>
      <c r="C1126" s="99" t="s">
        <v>155</v>
      </c>
      <c r="D1126" s="96">
        <v>47980</v>
      </c>
      <c r="E1126" s="97">
        <v>2.8199999999999999E-2</v>
      </c>
      <c r="F1126" s="98" t="s">
        <v>198</v>
      </c>
    </row>
    <row r="1127" spans="1:6" x14ac:dyDescent="0.25">
      <c r="A1127" s="95">
        <v>4.7917808219178086</v>
      </c>
      <c r="B1127" s="95" t="s">
        <v>1123</v>
      </c>
      <c r="C1127" s="99" t="s">
        <v>121</v>
      </c>
      <c r="D1127" s="96">
        <v>47983</v>
      </c>
      <c r="E1127" s="97">
        <v>5.2499999999999998E-2</v>
      </c>
      <c r="F1127" s="98" t="s">
        <v>198</v>
      </c>
    </row>
    <row r="1128" spans="1:6" x14ac:dyDescent="0.25">
      <c r="A1128" s="95">
        <v>4.8136986301369866</v>
      </c>
      <c r="B1128" s="95" t="s">
        <v>1412</v>
      </c>
      <c r="C1128" s="99" t="s">
        <v>1498</v>
      </c>
      <c r="D1128" s="96">
        <v>47991</v>
      </c>
      <c r="E1128" s="97">
        <v>5.5820000000000002E-2</v>
      </c>
      <c r="F1128" s="98" t="s">
        <v>198</v>
      </c>
    </row>
    <row r="1129" spans="1:6" x14ac:dyDescent="0.25">
      <c r="A1129" s="95">
        <v>4.816438356164384</v>
      </c>
      <c r="B1129" s="95" t="s">
        <v>1124</v>
      </c>
      <c r="C1129" s="99" t="s">
        <v>161</v>
      </c>
      <c r="D1129" s="96">
        <v>47992</v>
      </c>
      <c r="E1129" s="97">
        <v>4.9400000000000006E-2</v>
      </c>
      <c r="F1129" s="98" t="s">
        <v>198</v>
      </c>
    </row>
    <row r="1130" spans="1:6" x14ac:dyDescent="0.25">
      <c r="A1130" s="95">
        <v>4.838356164383562</v>
      </c>
      <c r="B1130" s="95" t="s">
        <v>1631</v>
      </c>
      <c r="C1130" s="99" t="s">
        <v>1632</v>
      </c>
      <c r="D1130" s="96">
        <v>48000</v>
      </c>
      <c r="E1130" s="97">
        <v>4.3970000000000002E-2</v>
      </c>
      <c r="F1130" s="98" t="s">
        <v>198</v>
      </c>
    </row>
    <row r="1131" spans="1:6" x14ac:dyDescent="0.25">
      <c r="A1131" s="95">
        <v>4.86027397260274</v>
      </c>
      <c r="B1131" s="95" t="s">
        <v>1125</v>
      </c>
      <c r="C1131" s="99" t="s">
        <v>115</v>
      </c>
      <c r="D1131" s="96">
        <v>48008</v>
      </c>
      <c r="E1131" s="97">
        <v>2.9700000000000001E-2</v>
      </c>
      <c r="F1131" s="98" t="s">
        <v>198</v>
      </c>
    </row>
    <row r="1132" spans="1:6" x14ac:dyDescent="0.25">
      <c r="A1132" s="95">
        <v>4.8767123287671232</v>
      </c>
      <c r="B1132" s="95" t="s">
        <v>1529</v>
      </c>
      <c r="C1132" s="99" t="s">
        <v>215</v>
      </c>
      <c r="D1132" s="96">
        <v>48014</v>
      </c>
      <c r="E1132" s="97">
        <v>4.4109999999999996E-2</v>
      </c>
      <c r="F1132" s="98" t="s">
        <v>198</v>
      </c>
    </row>
    <row r="1133" spans="1:6" x14ac:dyDescent="0.25">
      <c r="A1133" s="95">
        <v>4.8931506849315065</v>
      </c>
      <c r="B1133" s="95" t="s">
        <v>1126</v>
      </c>
      <c r="C1133" s="99" t="s">
        <v>132</v>
      </c>
      <c r="D1133" s="96">
        <v>48020</v>
      </c>
      <c r="E1133" s="97">
        <v>4.7E-2</v>
      </c>
      <c r="F1133" s="98" t="s">
        <v>198</v>
      </c>
    </row>
    <row r="1134" spans="1:6" x14ac:dyDescent="0.25">
      <c r="A1134" s="95">
        <v>4.9589041095890414</v>
      </c>
      <c r="B1134" s="95" t="s">
        <v>1633</v>
      </c>
      <c r="C1134" s="99" t="s">
        <v>174</v>
      </c>
      <c r="D1134" s="96">
        <v>48044</v>
      </c>
      <c r="E1134" s="97">
        <v>3.9420000000000004E-2</v>
      </c>
      <c r="F1134" s="98" t="s">
        <v>198</v>
      </c>
    </row>
    <row r="1135" spans="1:6" x14ac:dyDescent="0.25">
      <c r="A1135" s="95">
        <v>4.9808219178082194</v>
      </c>
      <c r="B1135" s="95" t="s">
        <v>1666</v>
      </c>
      <c r="C1135" s="99" t="s">
        <v>214</v>
      </c>
      <c r="D1135" s="96">
        <v>48052</v>
      </c>
      <c r="E1135" s="97">
        <v>5.1959999999999999E-2</v>
      </c>
      <c r="F1135" s="98" t="s">
        <v>198</v>
      </c>
    </row>
    <row r="1136" spans="1:6" x14ac:dyDescent="0.25">
      <c r="A1136" s="95">
        <v>4.9863013698630141</v>
      </c>
      <c r="B1136" s="95" t="s">
        <v>1571</v>
      </c>
      <c r="C1136" s="99" t="s">
        <v>133</v>
      </c>
      <c r="D1136" s="96">
        <v>48054</v>
      </c>
      <c r="E1136" s="97">
        <v>3.9399999999999998E-2</v>
      </c>
      <c r="F1136" s="98" t="s">
        <v>198</v>
      </c>
    </row>
    <row r="1137" spans="1:6" x14ac:dyDescent="0.25">
      <c r="A1137" s="95">
        <v>4.9945205479452053</v>
      </c>
      <c r="B1137" s="95" t="s">
        <v>1572</v>
      </c>
      <c r="C1137" s="99" t="s">
        <v>1573</v>
      </c>
      <c r="D1137" s="96">
        <v>48057</v>
      </c>
      <c r="E1137" s="97">
        <v>0.04</v>
      </c>
      <c r="F1137" s="98" t="s">
        <v>198</v>
      </c>
    </row>
    <row r="1138" spans="1:6" x14ac:dyDescent="0.25">
      <c r="A1138" s="95">
        <v>5.0054794520547947</v>
      </c>
      <c r="B1138" s="95" t="s">
        <v>1667</v>
      </c>
      <c r="C1138" s="99" t="s">
        <v>75</v>
      </c>
      <c r="D1138" s="96">
        <v>48061</v>
      </c>
      <c r="E1138" s="97">
        <v>4.2229999999999997E-2</v>
      </c>
      <c r="F1138" s="98" t="s">
        <v>198</v>
      </c>
    </row>
    <row r="1139" spans="1:6" x14ac:dyDescent="0.25">
      <c r="A1139" s="95">
        <v>5.0164383561643833</v>
      </c>
      <c r="B1139" s="95" t="s">
        <v>1127</v>
      </c>
      <c r="C1139" s="99" t="s">
        <v>139</v>
      </c>
      <c r="D1139" s="96">
        <v>48065</v>
      </c>
      <c r="E1139" s="97">
        <v>4.7370000000000002E-2</v>
      </c>
      <c r="F1139" s="98" t="s">
        <v>198</v>
      </c>
    </row>
    <row r="1140" spans="1:6" x14ac:dyDescent="0.25">
      <c r="A1140" s="95">
        <v>5.0356164383561648</v>
      </c>
      <c r="B1140" s="95" t="s">
        <v>1128</v>
      </c>
      <c r="C1140" s="99" t="s">
        <v>138</v>
      </c>
      <c r="D1140" s="96">
        <v>48072</v>
      </c>
      <c r="E1140" s="97">
        <v>3.1329999999999997E-2</v>
      </c>
      <c r="F1140" s="98" t="s">
        <v>198</v>
      </c>
    </row>
    <row r="1141" spans="1:6" x14ac:dyDescent="0.25">
      <c r="A1141" s="95">
        <v>5.0383561643835613</v>
      </c>
      <c r="B1141" s="95" t="s">
        <v>1129</v>
      </c>
      <c r="C1141" s="99" t="s">
        <v>120</v>
      </c>
      <c r="D1141" s="96">
        <v>48073</v>
      </c>
      <c r="E1141" s="97">
        <v>4.6500000000000007E-2</v>
      </c>
      <c r="F1141" s="98" t="s">
        <v>198</v>
      </c>
    </row>
    <row r="1142" spans="1:6" x14ac:dyDescent="0.25">
      <c r="A1142" s="95">
        <v>5.0410958904109586</v>
      </c>
      <c r="B1142" s="95" t="s">
        <v>1130</v>
      </c>
      <c r="C1142" s="99" t="s">
        <v>88</v>
      </c>
      <c r="D1142" s="96">
        <v>48074</v>
      </c>
      <c r="E1142" s="97">
        <v>4.4500000000000005E-2</v>
      </c>
      <c r="F1142" s="98" t="s">
        <v>198</v>
      </c>
    </row>
    <row r="1143" spans="1:6" x14ac:dyDescent="0.25">
      <c r="A1143" s="95">
        <v>5.1123287671232873</v>
      </c>
      <c r="B1143" s="95" t="s">
        <v>1131</v>
      </c>
      <c r="C1143" s="99" t="s">
        <v>170</v>
      </c>
      <c r="D1143" s="96">
        <v>48100</v>
      </c>
      <c r="E1143" s="97">
        <v>4.1710000000000004E-2</v>
      </c>
      <c r="F1143" s="98" t="s">
        <v>198</v>
      </c>
    </row>
    <row r="1144" spans="1:6" x14ac:dyDescent="0.25">
      <c r="A1144" s="95">
        <v>5.1315068493150688</v>
      </c>
      <c r="B1144" s="95" t="s">
        <v>1132</v>
      </c>
      <c r="C1144" s="99" t="s">
        <v>114</v>
      </c>
      <c r="D1144" s="96">
        <v>48107</v>
      </c>
      <c r="E1144" s="97">
        <v>4.8310000000000006E-2</v>
      </c>
      <c r="F1144" s="98" t="s">
        <v>198</v>
      </c>
    </row>
    <row r="1145" spans="1:6" x14ac:dyDescent="0.25">
      <c r="A1145" s="95">
        <v>5.1479452054794521</v>
      </c>
      <c r="B1145" s="95" t="s">
        <v>1133</v>
      </c>
      <c r="C1145" s="99" t="s">
        <v>185</v>
      </c>
      <c r="D1145" s="96">
        <v>48113</v>
      </c>
      <c r="E1145" s="97">
        <v>2.9910000000000003E-2</v>
      </c>
      <c r="F1145" s="98" t="s">
        <v>198</v>
      </c>
    </row>
    <row r="1146" spans="1:6" x14ac:dyDescent="0.25">
      <c r="A1146" s="95">
        <v>5.1726027397260275</v>
      </c>
      <c r="B1146" s="95" t="s">
        <v>1134</v>
      </c>
      <c r="C1146" s="99" t="s">
        <v>186</v>
      </c>
      <c r="D1146" s="96">
        <v>48122</v>
      </c>
      <c r="E1146" s="97">
        <v>4.3120000000000006E-2</v>
      </c>
      <c r="F1146" s="98" t="s">
        <v>198</v>
      </c>
    </row>
    <row r="1147" spans="1:6" x14ac:dyDescent="0.25">
      <c r="A1147" s="95">
        <v>5.1780821917808222</v>
      </c>
      <c r="B1147" s="95" t="s">
        <v>1135</v>
      </c>
      <c r="C1147" s="99" t="s">
        <v>130</v>
      </c>
      <c r="D1147" s="96">
        <v>48124</v>
      </c>
      <c r="E1147" s="97">
        <v>4.623E-2</v>
      </c>
      <c r="F1147" s="98" t="s">
        <v>198</v>
      </c>
    </row>
    <row r="1148" spans="1:6" x14ac:dyDescent="0.25">
      <c r="A1148" s="95">
        <v>5.1808219178082195</v>
      </c>
      <c r="B1148" s="95" t="s">
        <v>1136</v>
      </c>
      <c r="C1148" s="99" t="s">
        <v>154</v>
      </c>
      <c r="D1148" s="96">
        <v>48125</v>
      </c>
      <c r="E1148" s="97">
        <v>4.3479999999999998E-2</v>
      </c>
      <c r="F1148" s="98" t="s">
        <v>198</v>
      </c>
    </row>
    <row r="1149" spans="1:6" x14ac:dyDescent="0.25">
      <c r="A1149" s="95">
        <v>5.2876712328767121</v>
      </c>
      <c r="B1149" s="95" t="s">
        <v>1137</v>
      </c>
      <c r="C1149" s="99" t="s">
        <v>156</v>
      </c>
      <c r="D1149" s="96">
        <v>48164</v>
      </c>
      <c r="E1149" s="97">
        <v>4.4500000000000005E-2</v>
      </c>
      <c r="F1149" s="98" t="s">
        <v>198</v>
      </c>
    </row>
    <row r="1150" spans="1:6" x14ac:dyDescent="0.25">
      <c r="A1150" s="95">
        <v>5.2904109589041095</v>
      </c>
      <c r="B1150" s="95" t="s">
        <v>1138</v>
      </c>
      <c r="C1150" s="99" t="s">
        <v>120</v>
      </c>
      <c r="D1150" s="96">
        <v>48165</v>
      </c>
      <c r="E1150" s="97">
        <v>2.8500000000000001E-2</v>
      </c>
      <c r="F1150" s="98" t="s">
        <v>198</v>
      </c>
    </row>
    <row r="1151" spans="1:6" x14ac:dyDescent="0.25">
      <c r="A1151" s="95">
        <v>5.3150684931506849</v>
      </c>
      <c r="B1151" s="95" t="s">
        <v>1139</v>
      </c>
      <c r="C1151" s="99" t="s">
        <v>180</v>
      </c>
      <c r="D1151" s="96">
        <v>48174</v>
      </c>
      <c r="E1151" s="97">
        <v>4.7110000000000006E-2</v>
      </c>
      <c r="F1151" s="98" t="s">
        <v>198</v>
      </c>
    </row>
    <row r="1152" spans="1:6" x14ac:dyDescent="0.25">
      <c r="A1152" s="95">
        <v>5.3232876712328769</v>
      </c>
      <c r="B1152" s="95" t="s">
        <v>1140</v>
      </c>
      <c r="C1152" s="99" t="s">
        <v>147</v>
      </c>
      <c r="D1152" s="96">
        <v>48177</v>
      </c>
      <c r="E1152" s="97">
        <v>3.9830000000000004E-2</v>
      </c>
      <c r="F1152" s="98" t="s">
        <v>198</v>
      </c>
    </row>
    <row r="1153" spans="1:6" x14ac:dyDescent="0.25">
      <c r="A1153" s="95">
        <v>5.3397260273972602</v>
      </c>
      <c r="B1153" s="95" t="s">
        <v>1141</v>
      </c>
      <c r="C1153" s="99" t="s">
        <v>149</v>
      </c>
      <c r="D1153" s="96">
        <v>48183</v>
      </c>
      <c r="E1153" s="97">
        <v>3.3000000000000002E-2</v>
      </c>
      <c r="F1153" s="98" t="s">
        <v>198</v>
      </c>
    </row>
    <row r="1154" spans="1:6" x14ac:dyDescent="0.25">
      <c r="A1154" s="95">
        <v>5.3506849315068497</v>
      </c>
      <c r="B1154" s="95" t="s">
        <v>1588</v>
      </c>
      <c r="C1154" s="99" t="s">
        <v>128</v>
      </c>
      <c r="D1154" s="96">
        <v>48187</v>
      </c>
      <c r="E1154" s="97">
        <v>4.3570000000000005E-2</v>
      </c>
      <c r="F1154" s="98" t="s">
        <v>198</v>
      </c>
    </row>
    <row r="1155" spans="1:6" x14ac:dyDescent="0.25">
      <c r="A1155" s="95">
        <v>5.3643835616438356</v>
      </c>
      <c r="B1155" s="95" t="s">
        <v>1142</v>
      </c>
      <c r="C1155" s="99" t="s">
        <v>136</v>
      </c>
      <c r="D1155" s="96">
        <v>48192</v>
      </c>
      <c r="E1155" s="97">
        <v>3.5299999999999998E-2</v>
      </c>
      <c r="F1155" s="98" t="s">
        <v>198</v>
      </c>
    </row>
    <row r="1156" spans="1:6" x14ac:dyDescent="0.25">
      <c r="A1156" s="95">
        <v>5.3780821917808215</v>
      </c>
      <c r="B1156" s="95" t="s">
        <v>1143</v>
      </c>
      <c r="C1156" s="99" t="s">
        <v>144</v>
      </c>
      <c r="D1156" s="96">
        <v>48197</v>
      </c>
      <c r="E1156" s="97">
        <v>4.1500000000000002E-2</v>
      </c>
      <c r="F1156" s="98" t="s">
        <v>198</v>
      </c>
    </row>
    <row r="1157" spans="1:6" x14ac:dyDescent="0.25">
      <c r="A1157" s="95">
        <v>5.419178082191781</v>
      </c>
      <c r="B1157" s="95" t="s">
        <v>1144</v>
      </c>
      <c r="C1157" s="99" t="s">
        <v>117</v>
      </c>
      <c r="D1157" s="96">
        <v>48212</v>
      </c>
      <c r="E1157" s="97">
        <v>7.6499999999999999E-2</v>
      </c>
      <c r="F1157" s="98" t="s">
        <v>198</v>
      </c>
    </row>
    <row r="1158" spans="1:6" x14ac:dyDescent="0.25">
      <c r="A1158" s="95">
        <v>5.4465753424657537</v>
      </c>
      <c r="B1158" s="95" t="s">
        <v>1343</v>
      </c>
      <c r="C1158" s="99" t="s">
        <v>1498</v>
      </c>
      <c r="D1158" s="96">
        <v>48222</v>
      </c>
      <c r="E1158" s="97">
        <v>5.0460000000000005E-2</v>
      </c>
      <c r="F1158" s="98" t="s">
        <v>198</v>
      </c>
    </row>
    <row r="1159" spans="1:6" x14ac:dyDescent="0.25">
      <c r="A1159" s="95">
        <v>5.4547945205479449</v>
      </c>
      <c r="B1159" s="95" t="s">
        <v>1145</v>
      </c>
      <c r="C1159" s="99" t="s">
        <v>136</v>
      </c>
      <c r="D1159" s="96">
        <v>48225</v>
      </c>
      <c r="E1159" s="97">
        <v>5.0199999999999995E-2</v>
      </c>
      <c r="F1159" s="98" t="s">
        <v>198</v>
      </c>
    </row>
    <row r="1160" spans="1:6" x14ac:dyDescent="0.25">
      <c r="A1160" s="95">
        <v>5.463013698630137</v>
      </c>
      <c r="B1160" s="95" t="s">
        <v>1146</v>
      </c>
      <c r="C1160" s="99" t="s">
        <v>138</v>
      </c>
      <c r="D1160" s="96">
        <v>48228</v>
      </c>
      <c r="E1160" s="97">
        <v>4.7320000000000001E-2</v>
      </c>
      <c r="F1160" s="98" t="s">
        <v>198</v>
      </c>
    </row>
    <row r="1161" spans="1:6" x14ac:dyDescent="0.25">
      <c r="A1161" s="95">
        <v>5.4821917808219176</v>
      </c>
      <c r="B1161" s="95" t="s">
        <v>1478</v>
      </c>
      <c r="C1161" s="99" t="s">
        <v>169</v>
      </c>
      <c r="D1161" s="96">
        <v>48235</v>
      </c>
      <c r="E1161" s="97">
        <v>4.0030000000000003E-2</v>
      </c>
      <c r="F1161" s="98" t="s">
        <v>198</v>
      </c>
    </row>
    <row r="1162" spans="1:6" x14ac:dyDescent="0.25">
      <c r="A1162" s="95">
        <v>5.5095890410958903</v>
      </c>
      <c r="B1162" s="95" t="s">
        <v>1147</v>
      </c>
      <c r="C1162" s="99" t="s">
        <v>182</v>
      </c>
      <c r="D1162" s="96">
        <v>48245</v>
      </c>
      <c r="E1162" s="97">
        <v>4.616E-2</v>
      </c>
      <c r="F1162" s="98" t="s">
        <v>198</v>
      </c>
    </row>
    <row r="1163" spans="1:6" x14ac:dyDescent="0.25">
      <c r="A1163" s="95">
        <v>5.5205479452054798</v>
      </c>
      <c r="B1163" s="95" t="s">
        <v>1148</v>
      </c>
      <c r="C1163" s="99" t="s">
        <v>178</v>
      </c>
      <c r="D1163" s="96">
        <v>48249</v>
      </c>
      <c r="E1163" s="97">
        <v>7.0999999999999994E-2</v>
      </c>
      <c r="F1163" s="98" t="s">
        <v>198</v>
      </c>
    </row>
    <row r="1164" spans="1:6" x14ac:dyDescent="0.25">
      <c r="A1164" s="95">
        <v>5.5698630136986305</v>
      </c>
      <c r="B1164" s="95" t="s">
        <v>1149</v>
      </c>
      <c r="C1164" s="99" t="s">
        <v>117</v>
      </c>
      <c r="D1164" s="96">
        <v>48267</v>
      </c>
      <c r="E1164" s="97">
        <v>7.2999999999999995E-2</v>
      </c>
      <c r="F1164" s="98" t="s">
        <v>198</v>
      </c>
    </row>
    <row r="1165" spans="1:6" x14ac:dyDescent="0.25">
      <c r="A1165" s="95">
        <v>5.5890410958904111</v>
      </c>
      <c r="B1165" s="95" t="s">
        <v>1151</v>
      </c>
      <c r="C1165" s="99" t="s">
        <v>165</v>
      </c>
      <c r="D1165" s="96">
        <v>48274</v>
      </c>
      <c r="E1165" s="97">
        <v>6.8499999999999991E-2</v>
      </c>
      <c r="F1165" s="98" t="s">
        <v>198</v>
      </c>
    </row>
    <row r="1166" spans="1:6" x14ac:dyDescent="0.25">
      <c r="A1166" s="95">
        <v>5.5890410958904111</v>
      </c>
      <c r="B1166" s="95" t="s">
        <v>1150</v>
      </c>
      <c r="C1166" s="99" t="s">
        <v>130</v>
      </c>
      <c r="D1166" s="96">
        <v>48274</v>
      </c>
      <c r="E1166" s="97">
        <v>4.6710000000000002E-2</v>
      </c>
      <c r="F1166" s="98" t="s">
        <v>198</v>
      </c>
    </row>
    <row r="1167" spans="1:6" x14ac:dyDescent="0.25">
      <c r="A1167" s="95">
        <v>5.602739726027397</v>
      </c>
      <c r="B1167" s="95" t="s">
        <v>1152</v>
      </c>
      <c r="C1167" s="99" t="s">
        <v>145</v>
      </c>
      <c r="D1167" s="96">
        <v>48279</v>
      </c>
      <c r="E1167" s="97">
        <v>4.4999999999999998E-2</v>
      </c>
      <c r="F1167" s="98" t="s">
        <v>198</v>
      </c>
    </row>
    <row r="1168" spans="1:6" x14ac:dyDescent="0.25">
      <c r="A1168" s="95">
        <v>5.6054794520547944</v>
      </c>
      <c r="B1168" s="95" t="s">
        <v>1153</v>
      </c>
      <c r="C1168" s="99" t="s">
        <v>176</v>
      </c>
      <c r="D1168" s="96">
        <v>48280</v>
      </c>
      <c r="E1168" s="97">
        <v>4.641E-2</v>
      </c>
      <c r="F1168" s="98" t="s">
        <v>198</v>
      </c>
    </row>
    <row r="1169" spans="1:6" x14ac:dyDescent="0.25">
      <c r="A1169" s="95">
        <v>5.6273972602739724</v>
      </c>
      <c r="B1169" s="95" t="s">
        <v>1154</v>
      </c>
      <c r="C1169" s="99" t="s">
        <v>152</v>
      </c>
      <c r="D1169" s="96">
        <v>48288</v>
      </c>
      <c r="E1169" s="97">
        <v>5.3040000000000004E-2</v>
      </c>
      <c r="F1169" s="98" t="s">
        <v>198</v>
      </c>
    </row>
    <row r="1170" spans="1:6" x14ac:dyDescent="0.25">
      <c r="A1170" s="95">
        <v>5.6575342465753424</v>
      </c>
      <c r="B1170" s="95" t="s">
        <v>1155</v>
      </c>
      <c r="C1170" s="99" t="s">
        <v>170</v>
      </c>
      <c r="D1170" s="96">
        <v>48299</v>
      </c>
      <c r="E1170" s="97">
        <v>4.0899999999999999E-2</v>
      </c>
      <c r="F1170" s="98" t="s">
        <v>198</v>
      </c>
    </row>
    <row r="1171" spans="1:6" x14ac:dyDescent="0.25">
      <c r="A1171" s="95">
        <v>5.6630136986301371</v>
      </c>
      <c r="B1171" s="95" t="s">
        <v>1156</v>
      </c>
      <c r="C1171" s="99" t="s">
        <v>174</v>
      </c>
      <c r="D1171" s="96">
        <v>48301</v>
      </c>
      <c r="E1171" s="97">
        <v>5.0220000000000001E-2</v>
      </c>
      <c r="F1171" s="98" t="s">
        <v>198</v>
      </c>
    </row>
    <row r="1172" spans="1:6" x14ac:dyDescent="0.25">
      <c r="A1172" s="95">
        <v>5.7123287671232879</v>
      </c>
      <c r="B1172" s="95" t="s">
        <v>1157</v>
      </c>
      <c r="C1172" s="99" t="s">
        <v>140</v>
      </c>
      <c r="D1172" s="96">
        <v>48319</v>
      </c>
      <c r="E1172" s="97">
        <v>4.2500000000000003E-2</v>
      </c>
      <c r="F1172" s="98" t="s">
        <v>198</v>
      </c>
    </row>
    <row r="1173" spans="1:6" x14ac:dyDescent="0.25">
      <c r="A1173" s="95">
        <v>5.7150684931506852</v>
      </c>
      <c r="B1173" s="95" t="s">
        <v>1158</v>
      </c>
      <c r="C1173" s="99" t="s">
        <v>121</v>
      </c>
      <c r="D1173" s="96">
        <v>48320</v>
      </c>
      <c r="E1173" s="97">
        <v>4.3899999999999995E-2</v>
      </c>
      <c r="F1173" s="98" t="s">
        <v>198</v>
      </c>
    </row>
    <row r="1174" spans="1:6" x14ac:dyDescent="0.25">
      <c r="A1174" s="95">
        <v>5.7369863013698632</v>
      </c>
      <c r="B1174" s="95" t="s">
        <v>1159</v>
      </c>
      <c r="C1174" s="99" t="s">
        <v>123</v>
      </c>
      <c r="D1174" s="96">
        <v>48328</v>
      </c>
      <c r="E1174" s="97">
        <v>4.4800000000000006E-2</v>
      </c>
      <c r="F1174" s="98" t="s">
        <v>198</v>
      </c>
    </row>
    <row r="1175" spans="1:6" x14ac:dyDescent="0.25">
      <c r="A1175" s="95">
        <v>5.7863013698630139</v>
      </c>
      <c r="B1175" s="95" t="s">
        <v>1160</v>
      </c>
      <c r="C1175" s="99" t="s">
        <v>115</v>
      </c>
      <c r="D1175" s="96">
        <v>48346</v>
      </c>
      <c r="E1175" s="97">
        <v>5.33E-2</v>
      </c>
      <c r="F1175" s="98" t="s">
        <v>198</v>
      </c>
    </row>
    <row r="1176" spans="1:6" x14ac:dyDescent="0.25">
      <c r="A1176" s="95">
        <v>5.8027397260273972</v>
      </c>
      <c r="B1176" s="95" t="s">
        <v>1161</v>
      </c>
      <c r="C1176" s="99" t="s">
        <v>147</v>
      </c>
      <c r="D1176" s="96">
        <v>48352</v>
      </c>
      <c r="E1176" s="97">
        <v>5.849E-2</v>
      </c>
      <c r="F1176" s="98" t="s">
        <v>198</v>
      </c>
    </row>
    <row r="1177" spans="1:6" x14ac:dyDescent="0.25">
      <c r="A1177" s="95">
        <v>5.8657534246575347</v>
      </c>
      <c r="B1177" s="95" t="s">
        <v>1162</v>
      </c>
      <c r="C1177" s="99" t="s">
        <v>160</v>
      </c>
      <c r="D1177" s="96">
        <v>48375</v>
      </c>
      <c r="E1177" s="97">
        <v>4.3739999999999994E-2</v>
      </c>
      <c r="F1177" s="98" t="s">
        <v>198</v>
      </c>
    </row>
    <row r="1178" spans="1:6" x14ac:dyDescent="0.25">
      <c r="A1178" s="95">
        <v>5.8712328767123285</v>
      </c>
      <c r="B1178" s="95" t="s">
        <v>1413</v>
      </c>
      <c r="C1178" s="99" t="s">
        <v>139</v>
      </c>
      <c r="D1178" s="96">
        <v>48377</v>
      </c>
      <c r="E1178" s="97">
        <v>4.3179999999999996E-2</v>
      </c>
      <c r="F1178" s="98" t="s">
        <v>198</v>
      </c>
    </row>
    <row r="1179" spans="1:6" x14ac:dyDescent="0.25">
      <c r="A1179" s="95">
        <v>5.8712328767123285</v>
      </c>
      <c r="B1179" s="95" t="s">
        <v>1163</v>
      </c>
      <c r="C1179" s="99" t="s">
        <v>127</v>
      </c>
      <c r="D1179" s="96">
        <v>48377</v>
      </c>
      <c r="E1179" s="97">
        <v>5.4550000000000001E-2</v>
      </c>
      <c r="F1179" s="98" t="s">
        <v>198</v>
      </c>
    </row>
    <row r="1180" spans="1:6" x14ac:dyDescent="0.25">
      <c r="A1180" s="95">
        <v>5.8739726027397259</v>
      </c>
      <c r="B1180" s="95" t="s">
        <v>1164</v>
      </c>
      <c r="C1180" s="99" t="s">
        <v>166</v>
      </c>
      <c r="D1180" s="96">
        <v>48378</v>
      </c>
      <c r="E1180" s="97">
        <v>0.04</v>
      </c>
      <c r="F1180" s="98" t="s">
        <v>198</v>
      </c>
    </row>
    <row r="1181" spans="1:6" x14ac:dyDescent="0.25">
      <c r="A1181" s="95">
        <v>5.8849315068493153</v>
      </c>
      <c r="B1181" s="95" t="s">
        <v>1165</v>
      </c>
      <c r="C1181" s="99" t="s">
        <v>119</v>
      </c>
      <c r="D1181" s="96">
        <v>48382</v>
      </c>
      <c r="E1181" s="97">
        <v>4.4089999999999997E-2</v>
      </c>
      <c r="F1181" s="98" t="s">
        <v>198</v>
      </c>
    </row>
    <row r="1182" spans="1:6" x14ac:dyDescent="0.25">
      <c r="A1182" s="95">
        <v>5.8876712328767127</v>
      </c>
      <c r="B1182" s="95" t="s">
        <v>1166</v>
      </c>
      <c r="C1182" s="99" t="s">
        <v>155</v>
      </c>
      <c r="D1182" s="96">
        <v>48383</v>
      </c>
      <c r="E1182" s="97">
        <v>7.2000000000000008E-2</v>
      </c>
      <c r="F1182" s="98" t="s">
        <v>198</v>
      </c>
    </row>
    <row r="1183" spans="1:6" x14ac:dyDescent="0.25">
      <c r="A1183" s="95">
        <v>5.904109589041096</v>
      </c>
      <c r="B1183" s="95" t="s">
        <v>1167</v>
      </c>
      <c r="C1183" s="99" t="s">
        <v>143</v>
      </c>
      <c r="D1183" s="96">
        <v>48389</v>
      </c>
      <c r="E1183" s="97">
        <v>6.003E-2</v>
      </c>
      <c r="F1183" s="98" t="s">
        <v>198</v>
      </c>
    </row>
    <row r="1184" spans="1:6" x14ac:dyDescent="0.25">
      <c r="A1184" s="95">
        <v>6.0602739726027401</v>
      </c>
      <c r="B1184" s="95" t="s">
        <v>1344</v>
      </c>
      <c r="C1184" s="99" t="s">
        <v>156</v>
      </c>
      <c r="D1184" s="96">
        <v>48446</v>
      </c>
      <c r="E1184" s="97">
        <v>4.4500000000000005E-2</v>
      </c>
      <c r="F1184" s="98" t="s">
        <v>198</v>
      </c>
    </row>
    <row r="1185" spans="1:6" x14ac:dyDescent="0.25">
      <c r="A1185" s="95">
        <v>6.0630136986301366</v>
      </c>
      <c r="B1185" s="95" t="s">
        <v>1345</v>
      </c>
      <c r="C1185" s="99" t="s">
        <v>1346</v>
      </c>
      <c r="D1185" s="96">
        <v>48447</v>
      </c>
      <c r="E1185" s="97">
        <v>4.1070000000000002E-2</v>
      </c>
      <c r="F1185" s="98" t="s">
        <v>198</v>
      </c>
    </row>
    <row r="1186" spans="1:6" x14ac:dyDescent="0.25">
      <c r="A1186" s="95">
        <v>6.0931506849315067</v>
      </c>
      <c r="B1186" s="95" t="s">
        <v>1168</v>
      </c>
      <c r="C1186" s="99" t="s">
        <v>162</v>
      </c>
      <c r="D1186" s="96">
        <v>48458</v>
      </c>
      <c r="E1186" s="97">
        <v>2.8549999999999999E-2</v>
      </c>
      <c r="F1186" s="98" t="s">
        <v>198</v>
      </c>
    </row>
    <row r="1187" spans="1:6" x14ac:dyDescent="0.25">
      <c r="A1187" s="95">
        <v>6.1260273972602741</v>
      </c>
      <c r="B1187" s="95" t="s">
        <v>1169</v>
      </c>
      <c r="C1187" s="99" t="s">
        <v>165</v>
      </c>
      <c r="D1187" s="96">
        <v>48470</v>
      </c>
      <c r="E1187" s="97">
        <v>5.008E-2</v>
      </c>
      <c r="F1187" s="98" t="s">
        <v>198</v>
      </c>
    </row>
    <row r="1188" spans="1:6" x14ac:dyDescent="0.25">
      <c r="A1188" s="95">
        <v>6.161643835616438</v>
      </c>
      <c r="B1188" s="95" t="s">
        <v>1382</v>
      </c>
      <c r="C1188" s="99" t="s">
        <v>175</v>
      </c>
      <c r="D1188" s="96">
        <v>48483</v>
      </c>
      <c r="E1188" s="97">
        <v>3.8640000000000001E-2</v>
      </c>
      <c r="F1188" s="98" t="s">
        <v>198</v>
      </c>
    </row>
    <row r="1189" spans="1:6" x14ac:dyDescent="0.25">
      <c r="A1189" s="95">
        <v>6.1698630136986301</v>
      </c>
      <c r="B1189" s="95" t="s">
        <v>1383</v>
      </c>
      <c r="C1189" s="99" t="s">
        <v>1379</v>
      </c>
      <c r="D1189" s="96">
        <v>48486</v>
      </c>
      <c r="E1189" s="97">
        <v>4.1619999999999997E-2</v>
      </c>
      <c r="F1189" s="98" t="s">
        <v>198</v>
      </c>
    </row>
    <row r="1190" spans="1:6" x14ac:dyDescent="0.25">
      <c r="A1190" s="95">
        <v>6.1753424657534248</v>
      </c>
      <c r="B1190" s="95" t="s">
        <v>1384</v>
      </c>
      <c r="C1190" s="99" t="s">
        <v>130</v>
      </c>
      <c r="D1190" s="96">
        <v>48488</v>
      </c>
      <c r="E1190" s="97">
        <v>4.4170000000000001E-2</v>
      </c>
      <c r="F1190" s="98" t="s">
        <v>198</v>
      </c>
    </row>
    <row r="1191" spans="1:6" x14ac:dyDescent="0.25">
      <c r="A1191" s="95">
        <v>6.1753424657534248</v>
      </c>
      <c r="B1191" s="95" t="s">
        <v>1170</v>
      </c>
      <c r="C1191" s="99" t="s">
        <v>114</v>
      </c>
      <c r="D1191" s="96">
        <v>48488</v>
      </c>
      <c r="E1191" s="97">
        <v>3.1469999999999998E-2</v>
      </c>
      <c r="F1191" s="98" t="s">
        <v>198</v>
      </c>
    </row>
    <row r="1192" spans="1:6" x14ac:dyDescent="0.25">
      <c r="A1192" s="95">
        <v>6.2</v>
      </c>
      <c r="B1192" s="95" t="s">
        <v>1414</v>
      </c>
      <c r="C1192" s="99" t="s">
        <v>1415</v>
      </c>
      <c r="D1192" s="96">
        <v>48497</v>
      </c>
      <c r="E1192" s="97">
        <v>4.045E-2</v>
      </c>
      <c r="F1192" s="98" t="s">
        <v>198</v>
      </c>
    </row>
    <row r="1193" spans="1:6" x14ac:dyDescent="0.25">
      <c r="A1193" s="95">
        <v>6.2136986301369861</v>
      </c>
      <c r="B1193" s="95" t="s">
        <v>1416</v>
      </c>
      <c r="C1193" s="99" t="s">
        <v>173</v>
      </c>
      <c r="D1193" s="96">
        <v>48502</v>
      </c>
      <c r="E1193" s="97">
        <v>3.95E-2</v>
      </c>
      <c r="F1193" s="98" t="s">
        <v>198</v>
      </c>
    </row>
    <row r="1194" spans="1:6" x14ac:dyDescent="0.25">
      <c r="A1194" s="95">
        <v>6.2821917808219174</v>
      </c>
      <c r="B1194" s="95" t="s">
        <v>1171</v>
      </c>
      <c r="C1194" s="99" t="s">
        <v>150</v>
      </c>
      <c r="D1194" s="96">
        <v>48527</v>
      </c>
      <c r="E1194" s="97">
        <v>5.8799999999999998E-2</v>
      </c>
      <c r="F1194" s="98" t="s">
        <v>198</v>
      </c>
    </row>
    <row r="1195" spans="1:6" x14ac:dyDescent="0.25">
      <c r="A1195" s="95">
        <v>6.2821917808219174</v>
      </c>
      <c r="B1195" s="95" t="s">
        <v>1172</v>
      </c>
      <c r="C1195" s="99" t="s">
        <v>155</v>
      </c>
      <c r="D1195" s="96">
        <v>48527</v>
      </c>
      <c r="E1195" s="97">
        <v>6.0999999999999999E-2</v>
      </c>
      <c r="F1195" s="98" t="s">
        <v>198</v>
      </c>
    </row>
    <row r="1196" spans="1:6" x14ac:dyDescent="0.25">
      <c r="A1196" s="95">
        <v>6.2849315068493148</v>
      </c>
      <c r="B1196" s="95" t="s">
        <v>1173</v>
      </c>
      <c r="C1196" s="99" t="s">
        <v>117</v>
      </c>
      <c r="D1196" s="96">
        <v>48528</v>
      </c>
      <c r="E1196" s="97">
        <v>5.8499999999999996E-2</v>
      </c>
      <c r="F1196" s="98" t="s">
        <v>198</v>
      </c>
    </row>
    <row r="1197" spans="1:6" x14ac:dyDescent="0.25">
      <c r="A1197" s="95">
        <v>6.2986301369863016</v>
      </c>
      <c r="B1197" s="95" t="s">
        <v>1433</v>
      </c>
      <c r="C1197" s="99" t="s">
        <v>1434</v>
      </c>
      <c r="D1197" s="96">
        <v>48533</v>
      </c>
      <c r="E1197" s="97">
        <v>0.04</v>
      </c>
      <c r="F1197" s="98" t="s">
        <v>198</v>
      </c>
    </row>
    <row r="1198" spans="1:6" x14ac:dyDescent="0.25">
      <c r="A1198" s="95">
        <v>6.2986301369863016</v>
      </c>
      <c r="B1198" s="95" t="s">
        <v>1175</v>
      </c>
      <c r="C1198" s="99" t="s">
        <v>120</v>
      </c>
      <c r="D1198" s="96">
        <v>48533</v>
      </c>
      <c r="E1198" s="97">
        <v>5.2499999999999998E-2</v>
      </c>
      <c r="F1198" s="98" t="s">
        <v>198</v>
      </c>
    </row>
    <row r="1199" spans="1:6" x14ac:dyDescent="0.25">
      <c r="A1199" s="95">
        <v>6.2986301369863016</v>
      </c>
      <c r="B1199" s="95" t="s">
        <v>1174</v>
      </c>
      <c r="C1199" s="99" t="s">
        <v>187</v>
      </c>
      <c r="D1199" s="96">
        <v>48533</v>
      </c>
      <c r="E1199" s="97">
        <v>4.9509999999999998E-2</v>
      </c>
      <c r="F1199" s="98" t="s">
        <v>198</v>
      </c>
    </row>
    <row r="1200" spans="1:6" x14ac:dyDescent="0.25">
      <c r="A1200" s="95">
        <v>6.397260273972603</v>
      </c>
      <c r="B1200" s="95" t="s">
        <v>1455</v>
      </c>
      <c r="C1200" s="99" t="s">
        <v>132</v>
      </c>
      <c r="D1200" s="96">
        <v>48569</v>
      </c>
      <c r="E1200" s="97">
        <v>0.04</v>
      </c>
      <c r="F1200" s="98" t="s">
        <v>198</v>
      </c>
    </row>
    <row r="1201" spans="1:6" x14ac:dyDescent="0.25">
      <c r="A1201" s="95">
        <v>6.397260273972603</v>
      </c>
      <c r="B1201" s="95" t="s">
        <v>1176</v>
      </c>
      <c r="C1201" s="99" t="s">
        <v>132</v>
      </c>
      <c r="D1201" s="96">
        <v>48569</v>
      </c>
      <c r="E1201" s="97">
        <v>4.99E-2</v>
      </c>
      <c r="F1201" s="98" t="s">
        <v>198</v>
      </c>
    </row>
    <row r="1202" spans="1:6" x14ac:dyDescent="0.25">
      <c r="A1202" s="95">
        <v>6.463013698630137</v>
      </c>
      <c r="B1202" s="95" t="s">
        <v>1435</v>
      </c>
      <c r="C1202" s="99" t="s">
        <v>114</v>
      </c>
      <c r="D1202" s="96">
        <v>48593</v>
      </c>
      <c r="E1202" s="97">
        <v>4.231E-2</v>
      </c>
      <c r="F1202" s="98" t="s">
        <v>198</v>
      </c>
    </row>
    <row r="1203" spans="1:6" x14ac:dyDescent="0.25">
      <c r="A1203" s="95">
        <v>6.5013698630136982</v>
      </c>
      <c r="B1203" s="95" t="s">
        <v>1479</v>
      </c>
      <c r="C1203" s="99" t="s">
        <v>203</v>
      </c>
      <c r="D1203" s="96">
        <v>48607</v>
      </c>
      <c r="E1203" s="97">
        <v>3.8969999999999998E-2</v>
      </c>
      <c r="F1203" s="98" t="s">
        <v>198</v>
      </c>
    </row>
    <row r="1204" spans="1:6" x14ac:dyDescent="0.25">
      <c r="A1204" s="95">
        <v>6.5287671232876709</v>
      </c>
      <c r="B1204" s="95" t="s">
        <v>1177</v>
      </c>
      <c r="C1204" s="99" t="s">
        <v>164</v>
      </c>
      <c r="D1204" s="96">
        <v>48617</v>
      </c>
      <c r="E1204" s="97">
        <v>4.657E-2</v>
      </c>
      <c r="F1204" s="98" t="s">
        <v>198</v>
      </c>
    </row>
    <row r="1205" spans="1:6" x14ac:dyDescent="0.25">
      <c r="A1205" s="95">
        <v>6.5479452054794525</v>
      </c>
      <c r="B1205" s="95" t="s">
        <v>1178</v>
      </c>
      <c r="C1205" s="99" t="s">
        <v>162</v>
      </c>
      <c r="D1205" s="96">
        <v>48624</v>
      </c>
      <c r="E1205" s="97">
        <v>5.9800000000000006E-2</v>
      </c>
      <c r="F1205" s="98" t="s">
        <v>198</v>
      </c>
    </row>
    <row r="1206" spans="1:6" x14ac:dyDescent="0.25">
      <c r="A1206" s="95">
        <v>6.5534246575342463</v>
      </c>
      <c r="B1206" s="95" t="s">
        <v>1179</v>
      </c>
      <c r="C1206" s="99" t="s">
        <v>185</v>
      </c>
      <c r="D1206" s="96">
        <v>48626</v>
      </c>
      <c r="E1206" s="97">
        <v>5.2990000000000002E-2</v>
      </c>
      <c r="F1206" s="98" t="s">
        <v>198</v>
      </c>
    </row>
    <row r="1207" spans="1:6" x14ac:dyDescent="0.25">
      <c r="A1207" s="95">
        <v>6.5561643835616437</v>
      </c>
      <c r="B1207" s="95" t="s">
        <v>1180</v>
      </c>
      <c r="C1207" s="99" t="s">
        <v>147</v>
      </c>
      <c r="D1207" s="96">
        <v>48627</v>
      </c>
      <c r="E1207" s="97">
        <v>6.3799999999999996E-2</v>
      </c>
      <c r="F1207" s="98" t="s">
        <v>198</v>
      </c>
    </row>
    <row r="1208" spans="1:6" x14ac:dyDescent="0.25">
      <c r="A1208" s="95">
        <v>6.5561643835616437</v>
      </c>
      <c r="B1208" s="95" t="s">
        <v>1181</v>
      </c>
      <c r="C1208" s="99" t="s">
        <v>165</v>
      </c>
      <c r="D1208" s="96">
        <v>48627</v>
      </c>
      <c r="E1208" s="97">
        <v>6.54E-2</v>
      </c>
      <c r="F1208" s="98" t="s">
        <v>198</v>
      </c>
    </row>
    <row r="1209" spans="1:6" x14ac:dyDescent="0.25">
      <c r="A1209" s="95">
        <v>6.5780821917808217</v>
      </c>
      <c r="B1209" s="95" t="s">
        <v>1506</v>
      </c>
      <c r="C1209" s="99" t="s">
        <v>119</v>
      </c>
      <c r="D1209" s="96">
        <v>48635</v>
      </c>
      <c r="E1209" s="97">
        <v>4.104E-2</v>
      </c>
      <c r="F1209" s="98" t="s">
        <v>198</v>
      </c>
    </row>
    <row r="1210" spans="1:6" x14ac:dyDescent="0.25">
      <c r="A1210" s="95">
        <v>6.5890410958904111</v>
      </c>
      <c r="B1210" s="95" t="s">
        <v>1182</v>
      </c>
      <c r="C1210" s="99" t="s">
        <v>143</v>
      </c>
      <c r="D1210" s="96">
        <v>48639</v>
      </c>
      <c r="E1210" s="97">
        <v>5.4000000000000006E-2</v>
      </c>
      <c r="F1210" s="98" t="s">
        <v>198</v>
      </c>
    </row>
    <row r="1211" spans="1:6" x14ac:dyDescent="0.25">
      <c r="A1211" s="95">
        <v>6.5890410958904111</v>
      </c>
      <c r="B1211" s="95" t="s">
        <v>1183</v>
      </c>
      <c r="C1211" s="99" t="s">
        <v>178</v>
      </c>
      <c r="D1211" s="96">
        <v>48639</v>
      </c>
      <c r="E1211" s="97">
        <v>6.6900000000000001E-2</v>
      </c>
      <c r="F1211" s="98" t="s">
        <v>198</v>
      </c>
    </row>
    <row r="1212" spans="1:6" x14ac:dyDescent="0.25">
      <c r="A1212" s="95">
        <v>6.6164383561643838</v>
      </c>
      <c r="B1212" s="95" t="s">
        <v>1530</v>
      </c>
      <c r="C1212" s="99" t="s">
        <v>130</v>
      </c>
      <c r="D1212" s="96">
        <v>48649</v>
      </c>
      <c r="E1212" s="97">
        <v>4.308E-2</v>
      </c>
      <c r="F1212" s="98" t="s">
        <v>198</v>
      </c>
    </row>
    <row r="1213" spans="1:6" x14ac:dyDescent="0.25">
      <c r="A1213" s="95">
        <v>6.624657534246575</v>
      </c>
      <c r="B1213" s="95" t="s">
        <v>1347</v>
      </c>
      <c r="C1213" s="99" t="s">
        <v>117</v>
      </c>
      <c r="D1213" s="96">
        <v>48652</v>
      </c>
      <c r="E1213" s="97">
        <v>4.2999999999999997E-2</v>
      </c>
      <c r="F1213" s="98" t="s">
        <v>198</v>
      </c>
    </row>
    <row r="1214" spans="1:6" x14ac:dyDescent="0.25">
      <c r="A1214" s="95">
        <v>6.6273972602739724</v>
      </c>
      <c r="B1214" s="95" t="s">
        <v>1531</v>
      </c>
      <c r="C1214" s="99" t="s">
        <v>215</v>
      </c>
      <c r="D1214" s="96">
        <v>48653</v>
      </c>
      <c r="E1214" s="97">
        <v>4.7560000000000005E-2</v>
      </c>
      <c r="F1214" s="98" t="s">
        <v>198</v>
      </c>
    </row>
    <row r="1215" spans="1:6" x14ac:dyDescent="0.25">
      <c r="A1215" s="95">
        <v>6.6410958904109592</v>
      </c>
      <c r="B1215" s="95" t="s">
        <v>1436</v>
      </c>
      <c r="C1215" s="99" t="s">
        <v>151</v>
      </c>
      <c r="D1215" s="96">
        <v>48658</v>
      </c>
      <c r="E1215" s="97">
        <v>4.2500000000000003E-2</v>
      </c>
      <c r="F1215" s="98" t="s">
        <v>198</v>
      </c>
    </row>
    <row r="1216" spans="1:6" x14ac:dyDescent="0.25">
      <c r="A1216" s="95">
        <v>6.6630136986301371</v>
      </c>
      <c r="B1216" s="95" t="s">
        <v>1184</v>
      </c>
      <c r="C1216" s="99" t="s">
        <v>120</v>
      </c>
      <c r="D1216" s="96">
        <v>48666</v>
      </c>
      <c r="E1216" s="97">
        <v>4.9500000000000002E-2</v>
      </c>
      <c r="F1216" s="98" t="s">
        <v>198</v>
      </c>
    </row>
    <row r="1217" spans="1:6" x14ac:dyDescent="0.25">
      <c r="A1217" s="95">
        <v>6.6684931506849319</v>
      </c>
      <c r="B1217" s="95" t="s">
        <v>1532</v>
      </c>
      <c r="C1217" s="99" t="s">
        <v>117</v>
      </c>
      <c r="D1217" s="96">
        <v>48668</v>
      </c>
      <c r="E1217" s="97">
        <v>4.4000000000000004E-2</v>
      </c>
      <c r="F1217" s="98" t="s">
        <v>198</v>
      </c>
    </row>
    <row r="1218" spans="1:6" x14ac:dyDescent="0.25">
      <c r="A1218" s="95">
        <v>6.7123287671232879</v>
      </c>
      <c r="B1218" s="95" t="s">
        <v>1385</v>
      </c>
      <c r="C1218" s="99" t="s">
        <v>174</v>
      </c>
      <c r="D1218" s="96">
        <v>48684</v>
      </c>
      <c r="E1218" s="97">
        <v>4.2039999999999994E-2</v>
      </c>
      <c r="F1218" s="98" t="s">
        <v>198</v>
      </c>
    </row>
    <row r="1219" spans="1:6" x14ac:dyDescent="0.25">
      <c r="A1219" s="95">
        <v>6.720547945205479</v>
      </c>
      <c r="B1219" s="95" t="s">
        <v>1507</v>
      </c>
      <c r="C1219" s="99" t="s">
        <v>121</v>
      </c>
      <c r="D1219" s="96">
        <v>48687</v>
      </c>
      <c r="E1219" s="97">
        <v>4.1489999999999999E-2</v>
      </c>
      <c r="F1219" s="98" t="s">
        <v>198</v>
      </c>
    </row>
    <row r="1220" spans="1:6" x14ac:dyDescent="0.25">
      <c r="A1220" s="95">
        <v>6.8246575342465752</v>
      </c>
      <c r="B1220" s="95" t="s">
        <v>1185</v>
      </c>
      <c r="C1220" s="99" t="s">
        <v>155</v>
      </c>
      <c r="D1220" s="96">
        <v>48725</v>
      </c>
      <c r="E1220" s="97">
        <v>5.3600000000000002E-2</v>
      </c>
      <c r="F1220" s="98" t="s">
        <v>198</v>
      </c>
    </row>
    <row r="1221" spans="1:6" x14ac:dyDescent="0.25">
      <c r="A1221" s="95">
        <v>6.8739726027397259</v>
      </c>
      <c r="B1221" s="95" t="s">
        <v>1186</v>
      </c>
      <c r="C1221" s="99" t="s">
        <v>127</v>
      </c>
      <c r="D1221" s="96">
        <v>48743</v>
      </c>
      <c r="E1221" s="97">
        <v>4.8320000000000002E-2</v>
      </c>
      <c r="F1221" s="98" t="s">
        <v>198</v>
      </c>
    </row>
    <row r="1222" spans="1:6" x14ac:dyDescent="0.25">
      <c r="A1222" s="95">
        <v>6.8958904109589039</v>
      </c>
      <c r="B1222" s="95" t="s">
        <v>1187</v>
      </c>
      <c r="C1222" s="99" t="s">
        <v>132</v>
      </c>
      <c r="D1222" s="96">
        <v>48751</v>
      </c>
      <c r="E1222" s="97">
        <v>4.1319999999999996E-2</v>
      </c>
      <c r="F1222" s="98" t="s">
        <v>198</v>
      </c>
    </row>
    <row r="1223" spans="1:6" x14ac:dyDescent="0.25">
      <c r="A1223" s="95">
        <v>6.9068493150684933</v>
      </c>
      <c r="B1223" s="95" t="s">
        <v>1188</v>
      </c>
      <c r="C1223" s="99" t="s">
        <v>152</v>
      </c>
      <c r="D1223" s="96">
        <v>48755</v>
      </c>
      <c r="E1223" s="97">
        <v>4.8349999999999997E-2</v>
      </c>
      <c r="F1223" s="98" t="s">
        <v>198</v>
      </c>
    </row>
    <row r="1224" spans="1:6" x14ac:dyDescent="0.25">
      <c r="A1224" s="95">
        <v>6.9150684931506845</v>
      </c>
      <c r="B1224" s="95" t="s">
        <v>1189</v>
      </c>
      <c r="C1224" s="99" t="s">
        <v>136</v>
      </c>
      <c r="D1224" s="96">
        <v>48758</v>
      </c>
      <c r="E1224" s="97">
        <v>5.2199999999999996E-2</v>
      </c>
      <c r="F1224" s="98" t="s">
        <v>198</v>
      </c>
    </row>
    <row r="1225" spans="1:6" x14ac:dyDescent="0.25">
      <c r="A1225" s="95">
        <v>6.9369863013698634</v>
      </c>
      <c r="B1225" s="95" t="s">
        <v>1634</v>
      </c>
      <c r="C1225" s="99" t="s">
        <v>138</v>
      </c>
      <c r="D1225" s="96">
        <v>48766</v>
      </c>
      <c r="E1225" s="97">
        <v>4.5179999999999998E-2</v>
      </c>
      <c r="F1225" s="98" t="s">
        <v>198</v>
      </c>
    </row>
    <row r="1226" spans="1:6" x14ac:dyDescent="0.25">
      <c r="A1226" s="95">
        <v>6.9424657534246572</v>
      </c>
      <c r="B1226" s="95" t="s">
        <v>1589</v>
      </c>
      <c r="C1226" s="99" t="s">
        <v>1590</v>
      </c>
      <c r="D1226" s="96">
        <v>48768</v>
      </c>
      <c r="E1226" s="97">
        <v>4.2999999999999997E-2</v>
      </c>
      <c r="F1226" s="98" t="s">
        <v>198</v>
      </c>
    </row>
    <row r="1227" spans="1:6" x14ac:dyDescent="0.25">
      <c r="A1227" s="95">
        <v>6.9534246575342467</v>
      </c>
      <c r="B1227" s="95" t="s">
        <v>1190</v>
      </c>
      <c r="C1227" s="99" t="s">
        <v>156</v>
      </c>
      <c r="D1227" s="96">
        <v>48772</v>
      </c>
      <c r="E1227" s="97">
        <v>5.7500000000000002E-2</v>
      </c>
      <c r="F1227" s="98" t="s">
        <v>198</v>
      </c>
    </row>
    <row r="1228" spans="1:6" x14ac:dyDescent="0.25">
      <c r="A1228" s="95">
        <v>7.0739726027397261</v>
      </c>
      <c r="B1228" s="95" t="s">
        <v>1191</v>
      </c>
      <c r="C1228" s="99" t="s">
        <v>187</v>
      </c>
      <c r="D1228" s="96">
        <v>48816</v>
      </c>
      <c r="E1228" s="97">
        <v>6.9500000000000006E-2</v>
      </c>
      <c r="F1228" s="98" t="s">
        <v>198</v>
      </c>
    </row>
    <row r="1229" spans="1:6" x14ac:dyDescent="0.25">
      <c r="A1229" s="95">
        <v>7.1123287671232873</v>
      </c>
      <c r="B1229" s="95" t="s">
        <v>1192</v>
      </c>
      <c r="C1229" s="99" t="s">
        <v>120</v>
      </c>
      <c r="D1229" s="96">
        <v>48830</v>
      </c>
      <c r="E1229" s="97">
        <v>5.7500000000000002E-2</v>
      </c>
      <c r="F1229" s="98" t="s">
        <v>198</v>
      </c>
    </row>
    <row r="1230" spans="1:6" x14ac:dyDescent="0.25">
      <c r="A1230" s="95">
        <v>7.1479452054794521</v>
      </c>
      <c r="B1230" s="95" t="s">
        <v>1193</v>
      </c>
      <c r="C1230" s="99" t="s">
        <v>140</v>
      </c>
      <c r="D1230" s="96">
        <v>48843</v>
      </c>
      <c r="E1230" s="97">
        <v>5.9000000000000004E-2</v>
      </c>
      <c r="F1230" s="98" t="s">
        <v>198</v>
      </c>
    </row>
    <row r="1231" spans="1:6" x14ac:dyDescent="0.25">
      <c r="A1231" s="95">
        <v>7.1479452054794521</v>
      </c>
      <c r="B1231" s="95" t="s">
        <v>1194</v>
      </c>
      <c r="C1231" s="99" t="s">
        <v>155</v>
      </c>
      <c r="D1231" s="96">
        <v>48843</v>
      </c>
      <c r="E1231" s="97">
        <v>3.1E-2</v>
      </c>
      <c r="F1231" s="98" t="s">
        <v>198</v>
      </c>
    </row>
    <row r="1232" spans="1:6" x14ac:dyDescent="0.25">
      <c r="A1232" s="95">
        <v>7.2493150684931509</v>
      </c>
      <c r="B1232" s="95" t="s">
        <v>1195</v>
      </c>
      <c r="C1232" s="99" t="s">
        <v>150</v>
      </c>
      <c r="D1232" s="96">
        <v>48880</v>
      </c>
      <c r="E1232" s="97">
        <v>5.2919999999999995E-2</v>
      </c>
      <c r="F1232" s="98" t="s">
        <v>198</v>
      </c>
    </row>
    <row r="1233" spans="1:6" x14ac:dyDescent="0.25">
      <c r="A1233" s="95">
        <v>7.279452054794521</v>
      </c>
      <c r="B1233" s="95" t="s">
        <v>1196</v>
      </c>
      <c r="C1233" s="99" t="s">
        <v>170</v>
      </c>
      <c r="D1233" s="96">
        <v>48891</v>
      </c>
      <c r="E1233" s="97">
        <v>5.6769999999999994E-2</v>
      </c>
      <c r="F1233" s="98" t="s">
        <v>198</v>
      </c>
    </row>
    <row r="1234" spans="1:6" x14ac:dyDescent="0.25">
      <c r="A1234" s="95">
        <v>7.4493150684931511</v>
      </c>
      <c r="B1234" s="95" t="s">
        <v>1668</v>
      </c>
      <c r="C1234" s="99" t="s">
        <v>156</v>
      </c>
      <c r="D1234" s="96">
        <v>48953</v>
      </c>
      <c r="E1234" s="97">
        <v>4.4500000000000005E-2</v>
      </c>
      <c r="F1234" s="98" t="s">
        <v>198</v>
      </c>
    </row>
    <row r="1235" spans="1:6" x14ac:dyDescent="0.25">
      <c r="A1235" s="95">
        <v>7.4575342465753423</v>
      </c>
      <c r="B1235" s="95" t="s">
        <v>1197</v>
      </c>
      <c r="C1235" s="99" t="s">
        <v>136</v>
      </c>
      <c r="D1235" s="96">
        <v>48956</v>
      </c>
      <c r="E1235" s="97">
        <v>5.21E-2</v>
      </c>
      <c r="F1235" s="98" t="s">
        <v>198</v>
      </c>
    </row>
    <row r="1236" spans="1:6" x14ac:dyDescent="0.25">
      <c r="A1236" s="95">
        <v>7.493150684931507</v>
      </c>
      <c r="B1236" s="95" t="s">
        <v>1198</v>
      </c>
      <c r="C1236" s="99" t="s">
        <v>114</v>
      </c>
      <c r="D1236" s="96">
        <v>48969</v>
      </c>
      <c r="E1236" s="97">
        <v>5.9729999999999998E-2</v>
      </c>
      <c r="F1236" s="98" t="s">
        <v>198</v>
      </c>
    </row>
    <row r="1237" spans="1:6" x14ac:dyDescent="0.25">
      <c r="A1237" s="95">
        <v>7.5342465753424657</v>
      </c>
      <c r="B1237" s="95" t="s">
        <v>1199</v>
      </c>
      <c r="C1237" s="99" t="s">
        <v>147</v>
      </c>
      <c r="D1237" s="96">
        <v>48984</v>
      </c>
      <c r="E1237" s="97">
        <v>6.59E-2</v>
      </c>
      <c r="F1237" s="98" t="s">
        <v>198</v>
      </c>
    </row>
    <row r="1238" spans="1:6" x14ac:dyDescent="0.25">
      <c r="A1238" s="95">
        <v>7.5506849315068489</v>
      </c>
      <c r="B1238" s="95" t="s">
        <v>1437</v>
      </c>
      <c r="C1238" s="99" t="s">
        <v>127</v>
      </c>
      <c r="D1238" s="96">
        <v>48990</v>
      </c>
      <c r="E1238" s="97">
        <v>4.4610000000000004E-2</v>
      </c>
      <c r="F1238" s="98" t="s">
        <v>198</v>
      </c>
    </row>
    <row r="1239" spans="1:6" x14ac:dyDescent="0.25">
      <c r="A1239" s="95">
        <v>7.5506849315068489</v>
      </c>
      <c r="B1239" s="95" t="s">
        <v>1200</v>
      </c>
      <c r="C1239" s="99" t="s">
        <v>120</v>
      </c>
      <c r="D1239" s="96">
        <v>48990</v>
      </c>
      <c r="E1239" s="97">
        <v>5.0999999999999997E-2</v>
      </c>
      <c r="F1239" s="98" t="s">
        <v>198</v>
      </c>
    </row>
    <row r="1240" spans="1:6" x14ac:dyDescent="0.25">
      <c r="A1240" s="95">
        <v>7.5753424657534243</v>
      </c>
      <c r="B1240" s="95" t="s">
        <v>1201</v>
      </c>
      <c r="C1240" s="99" t="s">
        <v>167</v>
      </c>
      <c r="D1240" s="96">
        <v>48999</v>
      </c>
      <c r="E1240" s="97">
        <v>6.3200000000000006E-2</v>
      </c>
      <c r="F1240" s="98" t="s">
        <v>198</v>
      </c>
    </row>
    <row r="1241" spans="1:6" x14ac:dyDescent="0.25">
      <c r="A1241" s="95">
        <v>7.5863013698630137</v>
      </c>
      <c r="B1241" s="95" t="s">
        <v>1202</v>
      </c>
      <c r="C1241" s="99" t="s">
        <v>143</v>
      </c>
      <c r="D1241" s="96">
        <v>49003</v>
      </c>
      <c r="E1241" s="97">
        <v>5.6989999999999999E-2</v>
      </c>
      <c r="F1241" s="98" t="s">
        <v>198</v>
      </c>
    </row>
    <row r="1242" spans="1:6" x14ac:dyDescent="0.25">
      <c r="A1242" s="95">
        <v>7.624657534246575</v>
      </c>
      <c r="B1242" s="95" t="s">
        <v>1203</v>
      </c>
      <c r="C1242" s="99" t="s">
        <v>124</v>
      </c>
      <c r="D1242" s="96">
        <v>49017</v>
      </c>
      <c r="E1242" s="97">
        <v>5.1409999999999997E-2</v>
      </c>
      <c r="F1242" s="98" t="s">
        <v>198</v>
      </c>
    </row>
    <row r="1243" spans="1:6" x14ac:dyDescent="0.25">
      <c r="A1243" s="95">
        <v>7.7397260273972606</v>
      </c>
      <c r="B1243" s="95" t="s">
        <v>1204</v>
      </c>
      <c r="C1243" s="99" t="s">
        <v>162</v>
      </c>
      <c r="D1243" s="96">
        <v>49059</v>
      </c>
      <c r="E1243" s="97">
        <v>5.4390000000000001E-2</v>
      </c>
      <c r="F1243" s="98" t="s">
        <v>198</v>
      </c>
    </row>
    <row r="1244" spans="1:6" x14ac:dyDescent="0.25">
      <c r="A1244" s="95">
        <v>7.8630136986301373</v>
      </c>
      <c r="B1244" s="95" t="s">
        <v>1205</v>
      </c>
      <c r="C1244" s="99" t="s">
        <v>165</v>
      </c>
      <c r="D1244" s="96">
        <v>49104</v>
      </c>
      <c r="E1244" s="97">
        <v>6.0499999999999998E-2</v>
      </c>
      <c r="F1244" s="98" t="s">
        <v>198</v>
      </c>
    </row>
    <row r="1245" spans="1:6" x14ac:dyDescent="0.25">
      <c r="A1245" s="95">
        <v>7.8958904109589039</v>
      </c>
      <c r="B1245" s="95" t="s">
        <v>1206</v>
      </c>
      <c r="C1245" s="99" t="s">
        <v>179</v>
      </c>
      <c r="D1245" s="96">
        <v>49116</v>
      </c>
      <c r="E1245" s="97">
        <v>5.5030000000000003E-2</v>
      </c>
      <c r="F1245" s="98" t="s">
        <v>198</v>
      </c>
    </row>
    <row r="1246" spans="1:6" x14ac:dyDescent="0.25">
      <c r="A1246" s="95">
        <v>7.9616438356164387</v>
      </c>
      <c r="B1246" s="95" t="s">
        <v>1207</v>
      </c>
      <c r="C1246" s="99" t="s">
        <v>173</v>
      </c>
      <c r="D1246" s="96">
        <v>49140</v>
      </c>
      <c r="E1246" s="97">
        <v>0.05</v>
      </c>
      <c r="F1246" s="98" t="s">
        <v>198</v>
      </c>
    </row>
    <row r="1247" spans="1:6" x14ac:dyDescent="0.25">
      <c r="A1247" s="95">
        <v>8.0657534246575349</v>
      </c>
      <c r="B1247" s="95" t="s">
        <v>1208</v>
      </c>
      <c r="C1247" s="99" t="s">
        <v>155</v>
      </c>
      <c r="D1247" s="96">
        <v>49178</v>
      </c>
      <c r="E1247" s="97">
        <v>4.7300000000000002E-2</v>
      </c>
      <c r="F1247" s="98" t="s">
        <v>198</v>
      </c>
    </row>
    <row r="1248" spans="1:6" x14ac:dyDescent="0.25">
      <c r="A1248" s="95">
        <v>8.0712328767123296</v>
      </c>
      <c r="B1248" s="95" t="s">
        <v>1209</v>
      </c>
      <c r="C1248" s="99" t="s">
        <v>117</v>
      </c>
      <c r="D1248" s="96">
        <v>49180</v>
      </c>
      <c r="E1248" s="97">
        <v>5.1500000000000004E-2</v>
      </c>
      <c r="F1248" s="98" t="s">
        <v>198</v>
      </c>
    </row>
    <row r="1249" spans="1:6" x14ac:dyDescent="0.25">
      <c r="A1249" s="95">
        <v>8.1232876712328768</v>
      </c>
      <c r="B1249" s="95" t="s">
        <v>1210</v>
      </c>
      <c r="C1249" s="99" t="s">
        <v>169</v>
      </c>
      <c r="D1249" s="96">
        <v>49199</v>
      </c>
      <c r="E1249" s="97">
        <v>4.7539999999999999E-2</v>
      </c>
      <c r="F1249" s="98" t="s">
        <v>198</v>
      </c>
    </row>
    <row r="1250" spans="1:6" x14ac:dyDescent="0.25">
      <c r="A1250" s="95">
        <v>8.1972602739726028</v>
      </c>
      <c r="B1250" s="95" t="s">
        <v>1211</v>
      </c>
      <c r="C1250" s="99" t="s">
        <v>171</v>
      </c>
      <c r="D1250" s="96">
        <v>49226</v>
      </c>
      <c r="E1250" s="97">
        <v>4.6950000000000006E-2</v>
      </c>
      <c r="F1250" s="98" t="s">
        <v>198</v>
      </c>
    </row>
    <row r="1251" spans="1:6" x14ac:dyDescent="0.25">
      <c r="A1251" s="95">
        <v>8.2273972602739729</v>
      </c>
      <c r="B1251" s="95" t="s">
        <v>1212</v>
      </c>
      <c r="C1251" s="99" t="s">
        <v>150</v>
      </c>
      <c r="D1251" s="96">
        <v>49237</v>
      </c>
      <c r="E1251" s="97">
        <v>4.9589999999999995E-2</v>
      </c>
      <c r="F1251" s="98" t="s">
        <v>198</v>
      </c>
    </row>
    <row r="1252" spans="1:6" x14ac:dyDescent="0.25">
      <c r="A1252" s="95">
        <v>8.3178082191780813</v>
      </c>
      <c r="B1252" s="95" t="s">
        <v>1213</v>
      </c>
      <c r="C1252" s="99" t="s">
        <v>146</v>
      </c>
      <c r="D1252" s="96">
        <v>49270</v>
      </c>
      <c r="E1252" s="97">
        <v>4.7300000000000002E-2</v>
      </c>
      <c r="F1252" s="98" t="s">
        <v>198</v>
      </c>
    </row>
    <row r="1253" spans="1:6" x14ac:dyDescent="0.25">
      <c r="A1253" s="95">
        <v>8.3972602739726021</v>
      </c>
      <c r="B1253" s="95" t="s">
        <v>1214</v>
      </c>
      <c r="C1253" s="99" t="s">
        <v>132</v>
      </c>
      <c r="D1253" s="96">
        <v>49299</v>
      </c>
      <c r="E1253" s="97">
        <v>4.2699999999999995E-2</v>
      </c>
      <c r="F1253" s="98" t="s">
        <v>198</v>
      </c>
    </row>
    <row r="1254" spans="1:6" x14ac:dyDescent="0.25">
      <c r="A1254" s="95">
        <v>8.5013698630136982</v>
      </c>
      <c r="B1254" s="95" t="s">
        <v>1215</v>
      </c>
      <c r="C1254" s="99" t="s">
        <v>203</v>
      </c>
      <c r="D1254" s="96">
        <v>49337</v>
      </c>
      <c r="E1254" s="97">
        <v>4.5679999999999998E-2</v>
      </c>
      <c r="F1254" s="98" t="s">
        <v>198</v>
      </c>
    </row>
    <row r="1255" spans="1:6" x14ac:dyDescent="0.25">
      <c r="A1255" s="95">
        <v>8.5041095890410965</v>
      </c>
      <c r="B1255" s="95" t="s">
        <v>1216</v>
      </c>
      <c r="C1255" s="99" t="s">
        <v>165</v>
      </c>
      <c r="D1255" s="96">
        <v>49338</v>
      </c>
      <c r="E1255" s="97">
        <v>6.1500000000000006E-2</v>
      </c>
      <c r="F1255" s="98" t="s">
        <v>198</v>
      </c>
    </row>
    <row r="1256" spans="1:6" x14ac:dyDescent="0.25">
      <c r="A1256" s="95">
        <v>8.5123287671232877</v>
      </c>
      <c r="B1256" s="95" t="s">
        <v>1217</v>
      </c>
      <c r="C1256" s="99" t="s">
        <v>182</v>
      </c>
      <c r="D1256" s="96">
        <v>49341</v>
      </c>
      <c r="E1256" s="97">
        <v>4.9329999999999999E-2</v>
      </c>
      <c r="F1256" s="98" t="s">
        <v>198</v>
      </c>
    </row>
    <row r="1257" spans="1:6" x14ac:dyDescent="0.25">
      <c r="A1257" s="95">
        <v>8.5260273972602736</v>
      </c>
      <c r="B1257" s="95" t="s">
        <v>1219</v>
      </c>
      <c r="C1257" s="99" t="s">
        <v>206</v>
      </c>
      <c r="D1257" s="96">
        <v>49346</v>
      </c>
      <c r="E1257" s="97">
        <v>4.5730000000000007E-2</v>
      </c>
      <c r="F1257" s="98" t="s">
        <v>198</v>
      </c>
    </row>
    <row r="1258" spans="1:6" x14ac:dyDescent="0.25">
      <c r="A1258" s="95">
        <v>8.5260273972602736</v>
      </c>
      <c r="B1258" s="95" t="s">
        <v>1218</v>
      </c>
      <c r="C1258" s="99" t="s">
        <v>185</v>
      </c>
      <c r="D1258" s="96">
        <v>49346</v>
      </c>
      <c r="E1258" s="97">
        <v>4.743E-2</v>
      </c>
      <c r="F1258" s="98" t="s">
        <v>198</v>
      </c>
    </row>
    <row r="1259" spans="1:6" x14ac:dyDescent="0.25">
      <c r="A1259" s="95">
        <v>8.5506849315068489</v>
      </c>
      <c r="B1259" s="95" t="s">
        <v>1456</v>
      </c>
      <c r="C1259" s="99" t="s">
        <v>127</v>
      </c>
      <c r="D1259" s="96">
        <v>49355</v>
      </c>
      <c r="E1259" s="97">
        <v>4.7599999999999996E-2</v>
      </c>
      <c r="F1259" s="98" t="s">
        <v>198</v>
      </c>
    </row>
    <row r="1260" spans="1:6" x14ac:dyDescent="0.25">
      <c r="A1260" s="95">
        <v>8.5643835616438349</v>
      </c>
      <c r="B1260" s="95" t="s">
        <v>1220</v>
      </c>
      <c r="C1260" s="99" t="s">
        <v>115</v>
      </c>
      <c r="D1260" s="96">
        <v>49360</v>
      </c>
      <c r="E1260" s="97">
        <v>4.5749999999999999E-2</v>
      </c>
      <c r="F1260" s="98" t="s">
        <v>198</v>
      </c>
    </row>
    <row r="1261" spans="1:6" x14ac:dyDescent="0.25">
      <c r="A1261" s="95">
        <v>8.5780821917808225</v>
      </c>
      <c r="B1261" s="95" t="s">
        <v>1221</v>
      </c>
      <c r="C1261" s="99" t="s">
        <v>155</v>
      </c>
      <c r="D1261" s="96">
        <v>49365</v>
      </c>
      <c r="E1261" s="97">
        <v>4.5599999999999995E-2</v>
      </c>
      <c r="F1261" s="98" t="s">
        <v>198</v>
      </c>
    </row>
    <row r="1262" spans="1:6" x14ac:dyDescent="0.25">
      <c r="A1262" s="95">
        <v>8.6054794520547944</v>
      </c>
      <c r="B1262" s="95" t="s">
        <v>1222</v>
      </c>
      <c r="C1262" s="99" t="s">
        <v>176</v>
      </c>
      <c r="D1262" s="96">
        <v>49375</v>
      </c>
      <c r="E1262" s="97">
        <v>5.0099999999999999E-2</v>
      </c>
      <c r="F1262" s="98" t="s">
        <v>198</v>
      </c>
    </row>
    <row r="1263" spans="1:6" x14ac:dyDescent="0.25">
      <c r="A1263" s="95">
        <v>8.6301369863013697</v>
      </c>
      <c r="B1263" s="95" t="s">
        <v>1223</v>
      </c>
      <c r="C1263" s="99" t="s">
        <v>117</v>
      </c>
      <c r="D1263" s="96">
        <v>49384</v>
      </c>
      <c r="E1263" s="97">
        <v>6.0999999999999999E-2</v>
      </c>
      <c r="F1263" s="98" t="s">
        <v>198</v>
      </c>
    </row>
    <row r="1264" spans="1:6" x14ac:dyDescent="0.25">
      <c r="A1264" s="95">
        <v>8.7095890410958905</v>
      </c>
      <c r="B1264" s="95" t="s">
        <v>1574</v>
      </c>
      <c r="C1264" s="99" t="s">
        <v>1240</v>
      </c>
      <c r="D1264" s="96">
        <v>49413</v>
      </c>
      <c r="E1264" s="97">
        <v>4.6449999999999998E-2</v>
      </c>
      <c r="F1264" s="98" t="s">
        <v>198</v>
      </c>
    </row>
    <row r="1265" spans="1:6" x14ac:dyDescent="0.25">
      <c r="A1265" s="95">
        <v>8.794520547945206</v>
      </c>
      <c r="B1265" s="95" t="s">
        <v>1591</v>
      </c>
      <c r="C1265" s="99" t="s">
        <v>1434</v>
      </c>
      <c r="D1265" s="96">
        <v>49444</v>
      </c>
      <c r="E1265" s="97">
        <v>4.7500000000000001E-2</v>
      </c>
      <c r="F1265" s="98" t="s">
        <v>198</v>
      </c>
    </row>
    <row r="1266" spans="1:6" x14ac:dyDescent="0.25">
      <c r="A1266" s="95">
        <v>8.8712328767123285</v>
      </c>
      <c r="B1266" s="95" t="s">
        <v>1224</v>
      </c>
      <c r="C1266" s="99" t="s">
        <v>216</v>
      </c>
      <c r="D1266" s="96">
        <v>49472</v>
      </c>
      <c r="E1266" s="97">
        <v>4.6699999999999998E-2</v>
      </c>
      <c r="F1266" s="98" t="s">
        <v>198</v>
      </c>
    </row>
    <row r="1267" spans="1:6" x14ac:dyDescent="0.25">
      <c r="A1267" s="95">
        <v>8.882191780821918</v>
      </c>
      <c r="B1267" s="95" t="s">
        <v>1457</v>
      </c>
      <c r="C1267" s="99" t="s">
        <v>165</v>
      </c>
      <c r="D1267" s="96">
        <v>49476</v>
      </c>
      <c r="E1267" s="97">
        <v>4.3869999999999992E-2</v>
      </c>
      <c r="F1267" s="98" t="s">
        <v>198</v>
      </c>
    </row>
    <row r="1268" spans="1:6" x14ac:dyDescent="0.25">
      <c r="A1268" s="95">
        <v>9.0273972602739718</v>
      </c>
      <c r="B1268" s="95" t="s">
        <v>1348</v>
      </c>
      <c r="C1268" s="99" t="s">
        <v>143</v>
      </c>
      <c r="D1268" s="96">
        <v>49529</v>
      </c>
      <c r="E1268" s="97">
        <v>4.6280000000000002E-2</v>
      </c>
      <c r="F1268" s="98" t="s">
        <v>198</v>
      </c>
    </row>
    <row r="1269" spans="1:6" x14ac:dyDescent="0.25">
      <c r="A1269" s="95">
        <v>9.043835616438356</v>
      </c>
      <c r="B1269" s="95" t="s">
        <v>1349</v>
      </c>
      <c r="C1269" s="99" t="s">
        <v>146</v>
      </c>
      <c r="D1269" s="96">
        <v>49535</v>
      </c>
      <c r="E1269" s="97">
        <v>4.4500000000000005E-2</v>
      </c>
      <c r="F1269" s="98" t="s">
        <v>198</v>
      </c>
    </row>
    <row r="1270" spans="1:6" x14ac:dyDescent="0.25">
      <c r="A1270" s="95">
        <v>9.1013698630136979</v>
      </c>
      <c r="B1270" s="95" t="s">
        <v>1225</v>
      </c>
      <c r="C1270" s="99" t="s">
        <v>167</v>
      </c>
      <c r="D1270" s="96">
        <v>49556</v>
      </c>
      <c r="E1270" s="97">
        <v>5.6100000000000004E-2</v>
      </c>
      <c r="F1270" s="98" t="s">
        <v>198</v>
      </c>
    </row>
    <row r="1271" spans="1:6" x14ac:dyDescent="0.25">
      <c r="A1271" s="95">
        <v>9.1561643835616433</v>
      </c>
      <c r="B1271" s="95" t="s">
        <v>1387</v>
      </c>
      <c r="C1271" s="99" t="s">
        <v>162</v>
      </c>
      <c r="D1271" s="96">
        <v>49576</v>
      </c>
      <c r="E1271" s="97">
        <v>4.5259999999999995E-2</v>
      </c>
      <c r="F1271" s="98" t="s">
        <v>198</v>
      </c>
    </row>
    <row r="1272" spans="1:6" x14ac:dyDescent="0.25">
      <c r="A1272" s="95">
        <v>9.169863013698631</v>
      </c>
      <c r="B1272" s="95" t="s">
        <v>1388</v>
      </c>
      <c r="C1272" s="99" t="s">
        <v>1379</v>
      </c>
      <c r="D1272" s="96">
        <v>49581</v>
      </c>
      <c r="E1272" s="97">
        <v>4.6130000000000004E-2</v>
      </c>
      <c r="F1272" s="98" t="s">
        <v>198</v>
      </c>
    </row>
    <row r="1273" spans="1:6" x14ac:dyDescent="0.25">
      <c r="A1273" s="95">
        <v>9.205479452054794</v>
      </c>
      <c r="B1273" s="95" t="s">
        <v>1226</v>
      </c>
      <c r="C1273" s="99" t="s">
        <v>150</v>
      </c>
      <c r="D1273" s="96">
        <v>49594</v>
      </c>
      <c r="E1273" s="97">
        <v>4.5419999999999995E-2</v>
      </c>
      <c r="F1273" s="98" t="s">
        <v>198</v>
      </c>
    </row>
    <row r="1274" spans="1:6" x14ac:dyDescent="0.25">
      <c r="A1274" s="95">
        <v>9.213698630136987</v>
      </c>
      <c r="B1274" s="95" t="s">
        <v>1389</v>
      </c>
      <c r="C1274" s="99" t="s">
        <v>174</v>
      </c>
      <c r="D1274" s="96">
        <v>49597</v>
      </c>
      <c r="E1274" s="97">
        <v>4.5690000000000001E-2</v>
      </c>
      <c r="F1274" s="98" t="s">
        <v>198</v>
      </c>
    </row>
    <row r="1275" spans="1:6" x14ac:dyDescent="0.25">
      <c r="A1275" s="95">
        <v>9.213698630136987</v>
      </c>
      <c r="B1275" s="95" t="s">
        <v>1227</v>
      </c>
      <c r="C1275" s="99" t="s">
        <v>164</v>
      </c>
      <c r="D1275" s="96">
        <v>49597</v>
      </c>
      <c r="E1275" s="97">
        <v>5.9699999999999996E-2</v>
      </c>
      <c r="F1275" s="98" t="s">
        <v>198</v>
      </c>
    </row>
    <row r="1276" spans="1:6" x14ac:dyDescent="0.25">
      <c r="A1276" s="95">
        <v>9.2520547945205482</v>
      </c>
      <c r="B1276" s="95" t="s">
        <v>1228</v>
      </c>
      <c r="C1276" s="99" t="s">
        <v>189</v>
      </c>
      <c r="D1276" s="96">
        <v>49611</v>
      </c>
      <c r="E1276" s="97">
        <v>6.0599999999999994E-2</v>
      </c>
      <c r="F1276" s="98" t="s">
        <v>198</v>
      </c>
    </row>
    <row r="1277" spans="1:6" x14ac:dyDescent="0.25">
      <c r="A1277" s="95">
        <v>9.2821917808219183</v>
      </c>
      <c r="B1277" s="95" t="s">
        <v>1229</v>
      </c>
      <c r="C1277" s="99" t="s">
        <v>188</v>
      </c>
      <c r="D1277" s="96">
        <v>49622</v>
      </c>
      <c r="E1277" s="97">
        <v>5.5999999999999994E-2</v>
      </c>
      <c r="F1277" s="98" t="s">
        <v>198</v>
      </c>
    </row>
    <row r="1278" spans="1:6" x14ac:dyDescent="0.25">
      <c r="A1278" s="95">
        <v>9.2958904109589042</v>
      </c>
      <c r="B1278" s="95" t="s">
        <v>1438</v>
      </c>
      <c r="C1278" s="99" t="s">
        <v>123</v>
      </c>
      <c r="D1278" s="96">
        <v>49627</v>
      </c>
      <c r="E1278" s="97">
        <v>4.4000000000000004E-2</v>
      </c>
      <c r="F1278" s="98" t="s">
        <v>198</v>
      </c>
    </row>
    <row r="1279" spans="1:6" x14ac:dyDescent="0.25">
      <c r="A1279" s="95">
        <v>9.2958904109589042</v>
      </c>
      <c r="B1279" s="95" t="s">
        <v>1230</v>
      </c>
      <c r="C1279" s="99" t="s">
        <v>155</v>
      </c>
      <c r="D1279" s="96">
        <v>49627</v>
      </c>
      <c r="E1279" s="97">
        <v>5.57E-2</v>
      </c>
      <c r="F1279" s="98" t="s">
        <v>198</v>
      </c>
    </row>
    <row r="1280" spans="1:6" x14ac:dyDescent="0.25">
      <c r="A1280" s="95">
        <v>9.2958904109589042</v>
      </c>
      <c r="B1280" s="95" t="s">
        <v>1231</v>
      </c>
      <c r="C1280" s="99" t="s">
        <v>187</v>
      </c>
      <c r="D1280" s="96">
        <v>49627</v>
      </c>
      <c r="E1280" s="97">
        <v>5.67E-2</v>
      </c>
      <c r="F1280" s="98" t="s">
        <v>198</v>
      </c>
    </row>
    <row r="1281" spans="1:6" x14ac:dyDescent="0.25">
      <c r="A1281" s="95">
        <v>9.3123287671232884</v>
      </c>
      <c r="B1281" s="95" t="s">
        <v>1439</v>
      </c>
      <c r="C1281" s="99" t="s">
        <v>151</v>
      </c>
      <c r="D1281" s="96">
        <v>49633</v>
      </c>
      <c r="E1281" s="97">
        <v>4.5999999999999999E-2</v>
      </c>
      <c r="F1281" s="98" t="s">
        <v>198</v>
      </c>
    </row>
    <row r="1282" spans="1:6" x14ac:dyDescent="0.25">
      <c r="A1282" s="95">
        <v>9.3972602739726021</v>
      </c>
      <c r="B1282" s="95" t="s">
        <v>1458</v>
      </c>
      <c r="C1282" s="99" t="s">
        <v>132</v>
      </c>
      <c r="D1282" s="96">
        <v>49664</v>
      </c>
      <c r="E1282" s="97">
        <v>4.41E-2</v>
      </c>
      <c r="F1282" s="98" t="s">
        <v>198</v>
      </c>
    </row>
    <row r="1283" spans="1:6" x14ac:dyDescent="0.25">
      <c r="A1283" s="95">
        <v>9.4602739726027405</v>
      </c>
      <c r="B1283" s="95" t="s">
        <v>1232</v>
      </c>
      <c r="C1283" s="99" t="s">
        <v>166</v>
      </c>
      <c r="D1283" s="96">
        <v>49687</v>
      </c>
      <c r="E1283" s="97">
        <v>4.4000000000000004E-2</v>
      </c>
      <c r="F1283" s="98" t="s">
        <v>198</v>
      </c>
    </row>
    <row r="1284" spans="1:6" x14ac:dyDescent="0.25">
      <c r="A1284" s="95">
        <v>9.4739726027397264</v>
      </c>
      <c r="B1284" s="95" t="s">
        <v>1233</v>
      </c>
      <c r="C1284" s="99" t="s">
        <v>165</v>
      </c>
      <c r="D1284" s="96">
        <v>49692</v>
      </c>
      <c r="E1284" s="97">
        <v>5.9000000000000004E-2</v>
      </c>
      <c r="F1284" s="98" t="s">
        <v>198</v>
      </c>
    </row>
    <row r="1285" spans="1:6" x14ac:dyDescent="0.25">
      <c r="A1285" s="95">
        <v>9.4849315068493159</v>
      </c>
      <c r="B1285" s="95" t="s">
        <v>1480</v>
      </c>
      <c r="C1285" s="99" t="s">
        <v>169</v>
      </c>
      <c r="D1285" s="96">
        <v>49696</v>
      </c>
      <c r="E1285" s="97">
        <v>4.5860000000000005E-2</v>
      </c>
      <c r="F1285" s="98" t="s">
        <v>198</v>
      </c>
    </row>
    <row r="1286" spans="1:6" x14ac:dyDescent="0.25">
      <c r="A1286" s="95">
        <v>9.5315068493150683</v>
      </c>
      <c r="B1286" s="95" t="s">
        <v>1459</v>
      </c>
      <c r="C1286" s="99" t="s">
        <v>144</v>
      </c>
      <c r="D1286" s="96">
        <v>49713</v>
      </c>
      <c r="E1286" s="97">
        <v>4.5499999999999999E-2</v>
      </c>
      <c r="F1286" s="98" t="s">
        <v>198</v>
      </c>
    </row>
    <row r="1287" spans="1:6" x14ac:dyDescent="0.25">
      <c r="A1287" s="95">
        <v>9.5452054794520542</v>
      </c>
      <c r="B1287" s="95" t="s">
        <v>1508</v>
      </c>
      <c r="C1287" s="99" t="s">
        <v>1509</v>
      </c>
      <c r="D1287" s="96">
        <v>49718</v>
      </c>
      <c r="E1287" s="97">
        <v>4.6509999999999996E-2</v>
      </c>
      <c r="F1287" s="98" t="s">
        <v>198</v>
      </c>
    </row>
    <row r="1288" spans="1:6" x14ac:dyDescent="0.25">
      <c r="A1288" s="95">
        <v>9.5479452054794525</v>
      </c>
      <c r="B1288" s="95" t="s">
        <v>1234</v>
      </c>
      <c r="C1288" s="99" t="s">
        <v>88</v>
      </c>
      <c r="D1288" s="96">
        <v>49719</v>
      </c>
      <c r="E1288" s="97">
        <v>5.7500000000000002E-2</v>
      </c>
      <c r="F1288" s="98" t="s">
        <v>198</v>
      </c>
    </row>
    <row r="1289" spans="1:6" x14ac:dyDescent="0.25">
      <c r="A1289" s="95">
        <v>9.580821917808219</v>
      </c>
      <c r="B1289" s="95" t="s">
        <v>1510</v>
      </c>
      <c r="C1289" s="99" t="s">
        <v>155</v>
      </c>
      <c r="D1289" s="96">
        <v>49731</v>
      </c>
      <c r="E1289" s="97">
        <v>4.3499999999999997E-2</v>
      </c>
      <c r="F1289" s="98" t="s">
        <v>198</v>
      </c>
    </row>
    <row r="1290" spans="1:6" x14ac:dyDescent="0.25">
      <c r="A1290" s="95">
        <v>9.5835616438356173</v>
      </c>
      <c r="B1290" s="95" t="s">
        <v>1511</v>
      </c>
      <c r="C1290" s="99" t="s">
        <v>146</v>
      </c>
      <c r="D1290" s="96">
        <v>49732</v>
      </c>
      <c r="E1290" s="97">
        <v>4.4000000000000004E-2</v>
      </c>
      <c r="F1290" s="98" t="s">
        <v>198</v>
      </c>
    </row>
    <row r="1291" spans="1:6" x14ac:dyDescent="0.25">
      <c r="A1291" s="95">
        <v>9.6219178082191785</v>
      </c>
      <c r="B1291" s="95" t="s">
        <v>1533</v>
      </c>
      <c r="C1291" s="99" t="s">
        <v>1534</v>
      </c>
      <c r="D1291" s="96">
        <v>49746</v>
      </c>
      <c r="E1291" s="97">
        <v>4.4999999999999998E-2</v>
      </c>
      <c r="F1291" s="98" t="s">
        <v>198</v>
      </c>
    </row>
    <row r="1292" spans="1:6" x14ac:dyDescent="0.25">
      <c r="A1292" s="95">
        <v>9.6273972602739732</v>
      </c>
      <c r="B1292" s="95" t="s">
        <v>1350</v>
      </c>
      <c r="C1292" s="99" t="s">
        <v>117</v>
      </c>
      <c r="D1292" s="96">
        <v>49748</v>
      </c>
      <c r="E1292" s="97">
        <v>4.7E-2</v>
      </c>
      <c r="F1292" s="98" t="s">
        <v>198</v>
      </c>
    </row>
    <row r="1293" spans="1:6" x14ac:dyDescent="0.25">
      <c r="A1293" s="95">
        <v>9.6794520547945204</v>
      </c>
      <c r="B1293" s="95" t="s">
        <v>1575</v>
      </c>
      <c r="C1293" s="99" t="s">
        <v>133</v>
      </c>
      <c r="D1293" s="96">
        <v>49767</v>
      </c>
      <c r="E1293" s="97">
        <v>4.5759999999999995E-2</v>
      </c>
      <c r="F1293" s="98" t="s">
        <v>198</v>
      </c>
    </row>
    <row r="1294" spans="1:6" x14ac:dyDescent="0.25">
      <c r="A1294" s="95">
        <v>9.9068493150684933</v>
      </c>
      <c r="B1294" s="95" t="s">
        <v>1635</v>
      </c>
      <c r="C1294" s="99" t="s">
        <v>115</v>
      </c>
      <c r="D1294" s="96">
        <v>49850</v>
      </c>
      <c r="E1294" s="97">
        <v>4.6089999999999999E-2</v>
      </c>
      <c r="F1294" s="98" t="s">
        <v>198</v>
      </c>
    </row>
    <row r="1295" spans="1:6" x14ac:dyDescent="0.25">
      <c r="A1295" s="95">
        <v>9.9643835616438352</v>
      </c>
      <c r="B1295" s="95" t="s">
        <v>1636</v>
      </c>
      <c r="C1295" s="99" t="s">
        <v>174</v>
      </c>
      <c r="D1295" s="96">
        <v>49871</v>
      </c>
      <c r="E1295" s="97">
        <v>4.6379999999999998E-2</v>
      </c>
      <c r="F1295" s="98" t="s">
        <v>198</v>
      </c>
    </row>
    <row r="1296" spans="1:6" x14ac:dyDescent="0.25">
      <c r="A1296" s="95">
        <v>10.191780821917808</v>
      </c>
      <c r="B1296" s="95" t="s">
        <v>1235</v>
      </c>
      <c r="C1296" s="99" t="s">
        <v>189</v>
      </c>
      <c r="D1296" s="96">
        <v>49954</v>
      </c>
      <c r="E1296" s="97">
        <v>5.79E-2</v>
      </c>
      <c r="F1296" s="98" t="s">
        <v>198</v>
      </c>
    </row>
    <row r="1297" spans="1:6" x14ac:dyDescent="0.25">
      <c r="A1297" s="95">
        <v>10.273972602739725</v>
      </c>
      <c r="B1297" s="95" t="s">
        <v>1236</v>
      </c>
      <c r="C1297" s="99" t="s">
        <v>150</v>
      </c>
      <c r="D1297" s="96">
        <v>49984</v>
      </c>
      <c r="E1297" s="97">
        <v>5.8400000000000001E-2</v>
      </c>
      <c r="F1297" s="98" t="s">
        <v>198</v>
      </c>
    </row>
    <row r="1298" spans="1:6" x14ac:dyDescent="0.25">
      <c r="A1298" s="95">
        <v>10.301369863013699</v>
      </c>
      <c r="B1298" s="95" t="s">
        <v>1592</v>
      </c>
      <c r="C1298" s="99" t="s">
        <v>117</v>
      </c>
      <c r="D1298" s="96">
        <v>49994</v>
      </c>
      <c r="E1298" s="97">
        <v>4.7E-2</v>
      </c>
      <c r="F1298" s="98" t="s">
        <v>198</v>
      </c>
    </row>
    <row r="1299" spans="1:6" x14ac:dyDescent="0.25">
      <c r="A1299" s="95">
        <v>10.394520547945206</v>
      </c>
      <c r="B1299" s="95" t="s">
        <v>1637</v>
      </c>
      <c r="C1299" s="99" t="s">
        <v>155</v>
      </c>
      <c r="D1299" s="96">
        <v>50028</v>
      </c>
      <c r="E1299" s="97">
        <v>5.0799999999999998E-2</v>
      </c>
      <c r="F1299" s="98" t="s">
        <v>198</v>
      </c>
    </row>
    <row r="1300" spans="1:6" x14ac:dyDescent="0.25">
      <c r="A1300" s="95">
        <v>10.583561643835617</v>
      </c>
      <c r="B1300" s="95" t="s">
        <v>1237</v>
      </c>
      <c r="C1300" s="99" t="s">
        <v>117</v>
      </c>
      <c r="D1300" s="96">
        <v>50097</v>
      </c>
      <c r="E1300" s="97">
        <v>6.1699999999999998E-2</v>
      </c>
      <c r="F1300" s="98" t="s">
        <v>198</v>
      </c>
    </row>
    <row r="1301" spans="1:6" x14ac:dyDescent="0.25">
      <c r="A1301" s="95">
        <v>10.66027397260274</v>
      </c>
      <c r="B1301" s="95" t="s">
        <v>1238</v>
      </c>
      <c r="C1301" s="99" t="s">
        <v>142</v>
      </c>
      <c r="D1301" s="96">
        <v>50125</v>
      </c>
      <c r="E1301" s="97">
        <v>5.3899999999999997E-2</v>
      </c>
      <c r="F1301" s="98" t="s">
        <v>198</v>
      </c>
    </row>
    <row r="1302" spans="1:6" x14ac:dyDescent="0.25">
      <c r="A1302" s="95">
        <v>11.024657534246575</v>
      </c>
      <c r="B1302" s="95" t="s">
        <v>1239</v>
      </c>
      <c r="C1302" s="99" t="s">
        <v>1240</v>
      </c>
      <c r="D1302" s="96">
        <v>50258</v>
      </c>
      <c r="E1302" s="97">
        <v>4.9000000000000002E-2</v>
      </c>
      <c r="F1302" s="98" t="s">
        <v>198</v>
      </c>
    </row>
    <row r="1303" spans="1:6" x14ac:dyDescent="0.25">
      <c r="A1303" s="95">
        <v>12.558904109589042</v>
      </c>
      <c r="B1303" s="95" t="s">
        <v>1241</v>
      </c>
      <c r="C1303" s="99" t="s">
        <v>115</v>
      </c>
      <c r="D1303" s="96">
        <v>50818</v>
      </c>
      <c r="E1303" s="97">
        <v>8.0500000000000002E-2</v>
      </c>
      <c r="F1303" s="98" t="s">
        <v>198</v>
      </c>
    </row>
    <row r="1304" spans="1:6" x14ac:dyDescent="0.25">
      <c r="A1304" s="95">
        <v>12.591780821917808</v>
      </c>
      <c r="B1304" s="95" t="s">
        <v>1242</v>
      </c>
      <c r="C1304" s="99" t="s">
        <v>165</v>
      </c>
      <c r="D1304" s="96">
        <v>50830</v>
      </c>
      <c r="E1304" s="97">
        <v>6.4500000000000002E-2</v>
      </c>
      <c r="F1304" s="98" t="s">
        <v>198</v>
      </c>
    </row>
    <row r="1305" spans="1:6" x14ac:dyDescent="0.25">
      <c r="A1305" s="95">
        <v>12.846575342465753</v>
      </c>
      <c r="B1305" s="95" t="s">
        <v>1243</v>
      </c>
      <c r="C1305" s="99" t="s">
        <v>188</v>
      </c>
      <c r="D1305" s="96">
        <v>50923</v>
      </c>
      <c r="E1305" s="97">
        <v>6.0999999999999999E-2</v>
      </c>
      <c r="F1305" s="98" t="s">
        <v>198</v>
      </c>
    </row>
    <row r="1306" spans="1:6" x14ac:dyDescent="0.25">
      <c r="A1306" s="95">
        <v>12.934246575342465</v>
      </c>
      <c r="B1306" s="95" t="s">
        <v>1244</v>
      </c>
      <c r="C1306" s="99" t="s">
        <v>170</v>
      </c>
      <c r="D1306" s="96">
        <v>50955</v>
      </c>
      <c r="E1306" s="97">
        <v>6.5099999999999991E-2</v>
      </c>
      <c r="F1306" s="98" t="s">
        <v>198</v>
      </c>
    </row>
    <row r="1307" spans="1:6" x14ac:dyDescent="0.25">
      <c r="A1307" s="95">
        <v>12.997260273972604</v>
      </c>
      <c r="B1307" s="95" t="s">
        <v>1245</v>
      </c>
      <c r="C1307" s="99" t="s">
        <v>187</v>
      </c>
      <c r="D1307" s="96">
        <v>50978</v>
      </c>
      <c r="E1307" s="97">
        <v>5.9500000000000004E-2</v>
      </c>
      <c r="F1307" s="98" t="s">
        <v>198</v>
      </c>
    </row>
    <row r="1308" spans="1:6" x14ac:dyDescent="0.25">
      <c r="A1308" s="95">
        <v>13.098630136986301</v>
      </c>
      <c r="B1308" s="95" t="s">
        <v>1246</v>
      </c>
      <c r="C1308" s="99" t="s">
        <v>155</v>
      </c>
      <c r="D1308" s="96">
        <v>51015</v>
      </c>
      <c r="E1308" s="97">
        <v>5.7500000000000002E-2</v>
      </c>
      <c r="F1308" s="98" t="s">
        <v>198</v>
      </c>
    </row>
    <row r="1309" spans="1:6" x14ac:dyDescent="0.25">
      <c r="A1309" s="95">
        <v>13.271232876712329</v>
      </c>
      <c r="B1309" s="95" t="s">
        <v>1247</v>
      </c>
      <c r="C1309" s="99" t="s">
        <v>140</v>
      </c>
      <c r="D1309" s="96">
        <v>51078</v>
      </c>
      <c r="E1309" s="97">
        <v>6.6799999999999998E-2</v>
      </c>
      <c r="F1309" s="98" t="s">
        <v>198</v>
      </c>
    </row>
    <row r="1310" spans="1:6" x14ac:dyDescent="0.25">
      <c r="A1310" s="95">
        <v>13.284931506849315</v>
      </c>
      <c r="B1310" s="95" t="s">
        <v>1248</v>
      </c>
      <c r="C1310" s="99" t="s">
        <v>140</v>
      </c>
      <c r="D1310" s="96">
        <v>51083</v>
      </c>
      <c r="E1310" s="97">
        <v>6.7500000000000004E-2</v>
      </c>
      <c r="F1310" s="98" t="s">
        <v>198</v>
      </c>
    </row>
    <row r="1311" spans="1:6" x14ac:dyDescent="0.25">
      <c r="A1311" s="95">
        <v>13.287671232876713</v>
      </c>
      <c r="B1311" s="95" t="s">
        <v>1638</v>
      </c>
      <c r="C1311" s="99" t="s">
        <v>155</v>
      </c>
      <c r="D1311" s="96">
        <v>51084</v>
      </c>
      <c r="E1311" s="97">
        <v>5.3499999999999999E-2</v>
      </c>
      <c r="F1311" s="98" t="s">
        <v>198</v>
      </c>
    </row>
    <row r="1312" spans="1:6" x14ac:dyDescent="0.25">
      <c r="A1312" s="95">
        <v>13.306849315068494</v>
      </c>
      <c r="B1312" s="95" t="s">
        <v>1249</v>
      </c>
      <c r="C1312" s="99" t="s">
        <v>166</v>
      </c>
      <c r="D1312" s="96">
        <v>51091</v>
      </c>
      <c r="E1312" s="97">
        <v>6.4500000000000002E-2</v>
      </c>
      <c r="F1312" s="98" t="s">
        <v>198</v>
      </c>
    </row>
    <row r="1313" spans="1:6" x14ac:dyDescent="0.25">
      <c r="A1313" s="95">
        <v>13.693150684931506</v>
      </c>
      <c r="B1313" s="95" t="s">
        <v>1639</v>
      </c>
      <c r="C1313" s="99" t="s">
        <v>155</v>
      </c>
      <c r="D1313" s="96">
        <v>51232</v>
      </c>
      <c r="E1313" s="97">
        <v>5.33E-2</v>
      </c>
      <c r="F1313" s="98" t="s">
        <v>198</v>
      </c>
    </row>
    <row r="1314" spans="1:6" x14ac:dyDescent="0.25">
      <c r="A1314" s="95">
        <v>13.863013698630137</v>
      </c>
      <c r="B1314" s="95" t="s">
        <v>1512</v>
      </c>
      <c r="C1314" s="99" t="s">
        <v>189</v>
      </c>
      <c r="D1314" s="96">
        <v>51294</v>
      </c>
      <c r="E1314" s="97">
        <v>6.6400000000000001E-2</v>
      </c>
      <c r="F1314" s="98" t="s">
        <v>198</v>
      </c>
    </row>
    <row r="1315" spans="1:6" x14ac:dyDescent="0.25">
      <c r="A1315" s="95">
        <v>13.884931506849314</v>
      </c>
      <c r="B1315" s="95" t="s">
        <v>1250</v>
      </c>
      <c r="C1315" s="99" t="s">
        <v>187</v>
      </c>
      <c r="D1315" s="96">
        <v>51302</v>
      </c>
      <c r="E1315" s="97">
        <v>5.6100000000000004E-2</v>
      </c>
      <c r="F1315" s="98" t="s">
        <v>198</v>
      </c>
    </row>
    <row r="1316" spans="1:6" x14ac:dyDescent="0.25">
      <c r="A1316" s="95">
        <v>14.079452054794521</v>
      </c>
      <c r="B1316" s="95" t="s">
        <v>1251</v>
      </c>
      <c r="C1316" s="99" t="s">
        <v>140</v>
      </c>
      <c r="D1316" s="96">
        <v>51373</v>
      </c>
      <c r="E1316" s="97">
        <v>6.1100000000000002E-2</v>
      </c>
      <c r="F1316" s="98" t="s">
        <v>198</v>
      </c>
    </row>
    <row r="1317" spans="1:6" x14ac:dyDescent="0.25">
      <c r="A1317" s="95">
        <v>14.172602739726027</v>
      </c>
      <c r="B1317" s="95" t="s">
        <v>1252</v>
      </c>
      <c r="C1317" s="99" t="s">
        <v>155</v>
      </c>
      <c r="D1317" s="96">
        <v>51407</v>
      </c>
      <c r="E1317" s="97">
        <v>5.1200000000000002E-2</v>
      </c>
      <c r="F1317" s="98" t="s">
        <v>198</v>
      </c>
    </row>
    <row r="1318" spans="1:6" x14ac:dyDescent="0.25">
      <c r="A1318" s="95">
        <v>14.391780821917807</v>
      </c>
      <c r="B1318" s="95" t="s">
        <v>1253</v>
      </c>
      <c r="C1318" s="99" t="s">
        <v>176</v>
      </c>
      <c r="D1318" s="96">
        <v>51487</v>
      </c>
      <c r="E1318" s="97">
        <v>5.7539999999999994E-2</v>
      </c>
      <c r="F1318" s="98" t="s">
        <v>198</v>
      </c>
    </row>
    <row r="1319" spans="1:6" x14ac:dyDescent="0.25">
      <c r="A1319" s="95">
        <v>14.652054794520549</v>
      </c>
      <c r="B1319" s="95" t="s">
        <v>1254</v>
      </c>
      <c r="C1319" s="99" t="s">
        <v>140</v>
      </c>
      <c r="D1319" s="96">
        <v>51582</v>
      </c>
      <c r="E1319" s="97">
        <v>6.5599999999999992E-2</v>
      </c>
      <c r="F1319" s="98" t="s">
        <v>198</v>
      </c>
    </row>
    <row r="1320" spans="1:6" x14ac:dyDescent="0.25">
      <c r="A1320" s="95">
        <v>14.890410958904109</v>
      </c>
      <c r="B1320" s="95" t="s">
        <v>1255</v>
      </c>
      <c r="C1320" s="99" t="s">
        <v>176</v>
      </c>
      <c r="D1320" s="96">
        <v>51669</v>
      </c>
      <c r="E1320" s="97">
        <v>6.0999999999999999E-2</v>
      </c>
      <c r="F1320" s="98" t="s">
        <v>198</v>
      </c>
    </row>
    <row r="1321" spans="1:6" x14ac:dyDescent="0.25">
      <c r="A1321" s="95">
        <v>15.254794520547945</v>
      </c>
      <c r="B1321" s="95" t="s">
        <v>1256</v>
      </c>
      <c r="C1321" s="99" t="s">
        <v>148</v>
      </c>
      <c r="D1321" s="96">
        <v>51802</v>
      </c>
      <c r="E1321" s="97">
        <v>4.7910000000000001E-2</v>
      </c>
      <c r="F1321" s="98" t="s">
        <v>198</v>
      </c>
    </row>
    <row r="1322" spans="1:6" x14ac:dyDescent="0.25">
      <c r="A1322" s="95">
        <v>15.304109589041095</v>
      </c>
      <c r="B1322" s="95" t="s">
        <v>1257</v>
      </c>
      <c r="C1322" s="99" t="s">
        <v>115</v>
      </c>
      <c r="D1322" s="96">
        <v>51820</v>
      </c>
      <c r="E1322" s="97">
        <v>4.5499999999999999E-2</v>
      </c>
      <c r="F1322" s="98" t="s">
        <v>198</v>
      </c>
    </row>
    <row r="1323" spans="1:6" x14ac:dyDescent="0.25">
      <c r="A1323" s="95">
        <v>15.608219178082193</v>
      </c>
      <c r="B1323" s="95" t="s">
        <v>1258</v>
      </c>
      <c r="C1323" s="99" t="s">
        <v>187</v>
      </c>
      <c r="D1323" s="96">
        <v>51931</v>
      </c>
      <c r="E1323" s="97">
        <v>4.1500000000000002E-2</v>
      </c>
      <c r="F1323" s="98" t="s">
        <v>198</v>
      </c>
    </row>
    <row r="1324" spans="1:6" x14ac:dyDescent="0.25">
      <c r="A1324" s="95">
        <v>15.87945205479452</v>
      </c>
      <c r="B1324" s="95" t="s">
        <v>1259</v>
      </c>
      <c r="C1324" s="99" t="s">
        <v>137</v>
      </c>
      <c r="D1324" s="96">
        <v>52030</v>
      </c>
      <c r="E1324" s="97">
        <v>5.0770000000000003E-2</v>
      </c>
      <c r="F1324" s="98" t="s">
        <v>198</v>
      </c>
    </row>
    <row r="1325" spans="1:6" x14ac:dyDescent="0.25">
      <c r="A1325" s="95">
        <v>16.084931506849315</v>
      </c>
      <c r="B1325" s="95" t="s">
        <v>1260</v>
      </c>
      <c r="C1325" s="99" t="s">
        <v>155</v>
      </c>
      <c r="D1325" s="96">
        <v>52105</v>
      </c>
      <c r="E1325" s="97">
        <v>4.24E-2</v>
      </c>
      <c r="F1325" s="98" t="s">
        <v>198</v>
      </c>
    </row>
    <row r="1326" spans="1:6" x14ac:dyDescent="0.25">
      <c r="A1326" s="95">
        <v>16.301369863013697</v>
      </c>
      <c r="B1326" s="95" t="s">
        <v>1261</v>
      </c>
      <c r="C1326" s="99" t="s">
        <v>161</v>
      </c>
      <c r="D1326" s="96">
        <v>52184</v>
      </c>
      <c r="E1326" s="97">
        <v>5.0900000000000001E-2</v>
      </c>
      <c r="F1326" s="98" t="s">
        <v>198</v>
      </c>
    </row>
    <row r="1327" spans="1:6" x14ac:dyDescent="0.25">
      <c r="A1327" s="95">
        <v>16.67945205479452</v>
      </c>
      <c r="B1327" s="95" t="s">
        <v>1262</v>
      </c>
      <c r="C1327" s="99" t="s">
        <v>120</v>
      </c>
      <c r="D1327" s="96">
        <v>52322</v>
      </c>
      <c r="E1327" s="97">
        <v>4.4000000000000004E-2</v>
      </c>
      <c r="F1327" s="98" t="s">
        <v>198</v>
      </c>
    </row>
    <row r="1328" spans="1:6" x14ac:dyDescent="0.25">
      <c r="A1328" s="95">
        <v>16.758904109589039</v>
      </c>
      <c r="B1328" s="95" t="s">
        <v>1263</v>
      </c>
      <c r="C1328" s="99" t="s">
        <v>136</v>
      </c>
      <c r="D1328" s="96">
        <v>52351</v>
      </c>
      <c r="E1328" s="97">
        <v>4.7500000000000001E-2</v>
      </c>
      <c r="F1328" s="98" t="s">
        <v>198</v>
      </c>
    </row>
    <row r="1329" spans="1:6" x14ac:dyDescent="0.25">
      <c r="A1329" s="95">
        <v>16.980821917808218</v>
      </c>
      <c r="B1329" s="95" t="s">
        <v>1264</v>
      </c>
      <c r="C1329" s="99" t="s">
        <v>187</v>
      </c>
      <c r="D1329" s="96">
        <v>52432</v>
      </c>
      <c r="E1329" s="97">
        <v>4.4999999999999998E-2</v>
      </c>
      <c r="F1329" s="98" t="s">
        <v>198</v>
      </c>
    </row>
    <row r="1330" spans="1:6" x14ac:dyDescent="0.25">
      <c r="A1330" s="95">
        <v>17.057534246575344</v>
      </c>
      <c r="B1330" s="95" t="s">
        <v>1640</v>
      </c>
      <c r="C1330" s="99" t="s">
        <v>155</v>
      </c>
      <c r="D1330" s="96">
        <v>52460</v>
      </c>
      <c r="E1330" s="97">
        <v>4.5499999999999999E-2</v>
      </c>
      <c r="F1330" s="98" t="s">
        <v>198</v>
      </c>
    </row>
    <row r="1331" spans="1:6" x14ac:dyDescent="0.25">
      <c r="A1331" s="95">
        <v>17.334246575342465</v>
      </c>
      <c r="B1331" s="95" t="s">
        <v>1265</v>
      </c>
      <c r="C1331" s="99" t="s">
        <v>120</v>
      </c>
      <c r="D1331" s="96">
        <v>52561</v>
      </c>
      <c r="E1331" s="97">
        <v>5.1500000000000004E-2</v>
      </c>
      <c r="F1331" s="98" t="s">
        <v>198</v>
      </c>
    </row>
    <row r="1332" spans="1:6" x14ac:dyDescent="0.25">
      <c r="A1332" s="95">
        <v>17.624657534246577</v>
      </c>
      <c r="B1332" s="95" t="s">
        <v>1266</v>
      </c>
      <c r="C1332" s="99" t="s">
        <v>155</v>
      </c>
      <c r="D1332" s="96">
        <v>52667</v>
      </c>
      <c r="E1332" s="97">
        <v>4.5700000000000005E-2</v>
      </c>
      <c r="F1332" s="98" t="s">
        <v>198</v>
      </c>
    </row>
    <row r="1333" spans="1:6" x14ac:dyDescent="0.25">
      <c r="A1333" s="95">
        <v>17.663013698630138</v>
      </c>
      <c r="B1333" s="95" t="s">
        <v>1267</v>
      </c>
      <c r="C1333" s="99" t="s">
        <v>136</v>
      </c>
      <c r="D1333" s="96">
        <v>52681</v>
      </c>
      <c r="E1333" s="97">
        <v>4.8099999999999997E-2</v>
      </c>
      <c r="F1333" s="98" t="s">
        <v>198</v>
      </c>
    </row>
    <row r="1334" spans="1:6" x14ac:dyDescent="0.25">
      <c r="A1334" s="95">
        <v>17.693150684931506</v>
      </c>
      <c r="B1334" s="95" t="s">
        <v>1268</v>
      </c>
      <c r="C1334" s="99" t="s">
        <v>120</v>
      </c>
      <c r="D1334" s="96">
        <v>52692</v>
      </c>
      <c r="E1334" s="97">
        <v>4.8499999999999995E-2</v>
      </c>
      <c r="F1334" s="98" t="s">
        <v>198</v>
      </c>
    </row>
    <row r="1335" spans="1:6" x14ac:dyDescent="0.25">
      <c r="A1335" s="95">
        <v>17.843835616438355</v>
      </c>
      <c r="B1335" s="95" t="s">
        <v>1269</v>
      </c>
      <c r="C1335" s="99" t="s">
        <v>147</v>
      </c>
      <c r="D1335" s="96">
        <v>52747</v>
      </c>
      <c r="E1335" s="97">
        <v>4.6369999999999995E-2</v>
      </c>
      <c r="F1335" s="98" t="s">
        <v>198</v>
      </c>
    </row>
    <row r="1336" spans="1:6" x14ac:dyDescent="0.25">
      <c r="A1336" s="95">
        <v>18.054794520547944</v>
      </c>
      <c r="B1336" s="95" t="s">
        <v>1270</v>
      </c>
      <c r="C1336" s="99" t="s">
        <v>124</v>
      </c>
      <c r="D1336" s="96">
        <v>52824</v>
      </c>
      <c r="E1336" s="97">
        <v>4.4999999999999998E-2</v>
      </c>
      <c r="F1336" s="98" t="s">
        <v>198</v>
      </c>
    </row>
    <row r="1337" spans="1:6" x14ac:dyDescent="0.25">
      <c r="A1337" s="95">
        <v>18.17808219178082</v>
      </c>
      <c r="B1337" s="95" t="s">
        <v>1271</v>
      </c>
      <c r="C1337" s="99" t="s">
        <v>117</v>
      </c>
      <c r="D1337" s="96">
        <v>52869</v>
      </c>
      <c r="E1337" s="97">
        <v>4.7500000000000001E-2</v>
      </c>
      <c r="F1337" s="98" t="s">
        <v>198</v>
      </c>
    </row>
    <row r="1338" spans="1:6" x14ac:dyDescent="0.25">
      <c r="A1338" s="95">
        <v>18.257534246575343</v>
      </c>
      <c r="B1338" s="95" t="s">
        <v>1272</v>
      </c>
      <c r="C1338" s="99" t="s">
        <v>188</v>
      </c>
      <c r="D1338" s="96">
        <v>52898</v>
      </c>
      <c r="E1338" s="97">
        <v>0.04</v>
      </c>
      <c r="F1338" s="98" t="s">
        <v>198</v>
      </c>
    </row>
    <row r="1339" spans="1:6" x14ac:dyDescent="0.25">
      <c r="A1339" s="95">
        <v>18.323287671232876</v>
      </c>
      <c r="B1339" s="95" t="s">
        <v>1273</v>
      </c>
      <c r="C1339" s="99" t="s">
        <v>155</v>
      </c>
      <c r="D1339" s="96">
        <v>52922</v>
      </c>
      <c r="E1339" s="97">
        <v>4.87E-2</v>
      </c>
      <c r="F1339" s="98" t="s">
        <v>198</v>
      </c>
    </row>
    <row r="1340" spans="1:6" x14ac:dyDescent="0.25">
      <c r="A1340" s="95">
        <v>18.347945205479451</v>
      </c>
      <c r="B1340" s="95" t="s">
        <v>1274</v>
      </c>
      <c r="C1340" s="99" t="s">
        <v>190</v>
      </c>
      <c r="D1340" s="96">
        <v>52931</v>
      </c>
      <c r="E1340" s="97">
        <v>4.8219999999999999E-2</v>
      </c>
      <c r="F1340" s="98" t="s">
        <v>198</v>
      </c>
    </row>
    <row r="1341" spans="1:6" x14ac:dyDescent="0.25">
      <c r="A1341" s="95">
        <v>18.350684931506848</v>
      </c>
      <c r="B1341" s="95" t="s">
        <v>1275</v>
      </c>
      <c r="C1341" s="99" t="s">
        <v>164</v>
      </c>
      <c r="D1341" s="96">
        <v>52932</v>
      </c>
      <c r="E1341" s="97">
        <v>5.0300000000000004E-2</v>
      </c>
      <c r="F1341" s="98" t="s">
        <v>198</v>
      </c>
    </row>
    <row r="1342" spans="1:6" x14ac:dyDescent="0.25">
      <c r="A1342" s="95">
        <v>18.479452054794521</v>
      </c>
      <c r="B1342" s="95" t="s">
        <v>1276</v>
      </c>
      <c r="C1342" s="99" t="s">
        <v>120</v>
      </c>
      <c r="D1342" s="96">
        <v>52979</v>
      </c>
      <c r="E1342" s="97">
        <v>4.7500000000000001E-2</v>
      </c>
      <c r="F1342" s="98" t="s">
        <v>198</v>
      </c>
    </row>
    <row r="1343" spans="1:6" x14ac:dyDescent="0.25">
      <c r="A1343" s="95">
        <v>18.764383561643836</v>
      </c>
      <c r="B1343" s="95" t="s">
        <v>1277</v>
      </c>
      <c r="C1343" s="99" t="s">
        <v>187</v>
      </c>
      <c r="D1343" s="96">
        <v>53083</v>
      </c>
      <c r="E1343" s="97">
        <v>3.6119999999999999E-2</v>
      </c>
      <c r="F1343" s="98" t="s">
        <v>198</v>
      </c>
    </row>
    <row r="1344" spans="1:6" x14ac:dyDescent="0.25">
      <c r="A1344" s="95">
        <v>19.17808219178082</v>
      </c>
      <c r="B1344" s="95" t="s">
        <v>1641</v>
      </c>
      <c r="C1344" s="99" t="s">
        <v>155</v>
      </c>
      <c r="D1344" s="96">
        <v>53234</v>
      </c>
      <c r="E1344" s="97">
        <v>4.5499999999999999E-2</v>
      </c>
      <c r="F1344" s="98" t="s">
        <v>198</v>
      </c>
    </row>
    <row r="1345" spans="1:6" x14ac:dyDescent="0.25">
      <c r="A1345" s="95">
        <v>19.613698630136987</v>
      </c>
      <c r="B1345" s="95" t="s">
        <v>1278</v>
      </c>
      <c r="C1345" s="99" t="s">
        <v>143</v>
      </c>
      <c r="D1345" s="96">
        <v>53393</v>
      </c>
      <c r="E1345" s="97">
        <v>5.2679999999999998E-2</v>
      </c>
      <c r="F1345" s="98" t="s">
        <v>198</v>
      </c>
    </row>
    <row r="1346" spans="1:6" x14ac:dyDescent="0.25">
      <c r="A1346" s="95">
        <v>19.863013698630137</v>
      </c>
      <c r="B1346" s="95" t="s">
        <v>1279</v>
      </c>
      <c r="C1346" s="99" t="s">
        <v>115</v>
      </c>
      <c r="D1346" s="96">
        <v>53484</v>
      </c>
      <c r="E1346" s="97">
        <v>4.3499999999999997E-2</v>
      </c>
      <c r="F1346" s="98" t="s">
        <v>198</v>
      </c>
    </row>
    <row r="1347" spans="1:6" x14ac:dyDescent="0.25">
      <c r="A1347" s="95">
        <v>20.038356164383561</v>
      </c>
      <c r="B1347" s="95" t="s">
        <v>1642</v>
      </c>
      <c r="C1347" s="99" t="s">
        <v>155</v>
      </c>
      <c r="D1347" s="96">
        <v>53548</v>
      </c>
      <c r="E1347" s="97">
        <v>4.1299999999999996E-2</v>
      </c>
      <c r="F1347" s="98" t="s">
        <v>198</v>
      </c>
    </row>
    <row r="1348" spans="1:6" x14ac:dyDescent="0.25">
      <c r="A1348" s="95">
        <v>20.134246575342466</v>
      </c>
      <c r="B1348" s="95" t="s">
        <v>1280</v>
      </c>
      <c r="C1348" s="99" t="s">
        <v>142</v>
      </c>
      <c r="D1348" s="96">
        <v>53583</v>
      </c>
      <c r="E1348" s="97">
        <v>4.3400000000000001E-2</v>
      </c>
      <c r="F1348" s="98" t="s">
        <v>198</v>
      </c>
    </row>
    <row r="1349" spans="1:6" x14ac:dyDescent="0.25">
      <c r="A1349" s="95">
        <v>20.490410958904111</v>
      </c>
      <c r="B1349" s="95" t="s">
        <v>1281</v>
      </c>
      <c r="C1349" s="99" t="s">
        <v>136</v>
      </c>
      <c r="D1349" s="96">
        <v>53713</v>
      </c>
      <c r="E1349" s="97">
        <v>4.7400000000000005E-2</v>
      </c>
      <c r="F1349" s="98" t="s">
        <v>198</v>
      </c>
    </row>
    <row r="1350" spans="1:6" x14ac:dyDescent="0.25">
      <c r="A1350" s="95">
        <v>20.843835616438355</v>
      </c>
      <c r="B1350" s="95" t="s">
        <v>1282</v>
      </c>
      <c r="C1350" s="99" t="s">
        <v>144</v>
      </c>
      <c r="D1350" s="96">
        <v>53842</v>
      </c>
      <c r="E1350" s="97">
        <v>4.8499999999999995E-2</v>
      </c>
      <c r="F1350" s="98" t="s">
        <v>198</v>
      </c>
    </row>
    <row r="1351" spans="1:6" x14ac:dyDescent="0.25">
      <c r="A1351" s="95">
        <v>20.93972602739726</v>
      </c>
      <c r="B1351" s="95" t="s">
        <v>1283</v>
      </c>
      <c r="C1351" s="99" t="s">
        <v>188</v>
      </c>
      <c r="D1351" s="96">
        <v>53877</v>
      </c>
      <c r="E1351" s="97">
        <v>5.9000000000000004E-2</v>
      </c>
      <c r="F1351" s="98" t="s">
        <v>198</v>
      </c>
    </row>
    <row r="1352" spans="1:6" x14ac:dyDescent="0.25">
      <c r="A1352" s="95">
        <v>21.142465753424659</v>
      </c>
      <c r="B1352" s="95" t="s">
        <v>1284</v>
      </c>
      <c r="C1352" s="99" t="s">
        <v>115</v>
      </c>
      <c r="D1352" s="96">
        <v>53951</v>
      </c>
      <c r="E1352" s="97">
        <v>4.3299999999999998E-2</v>
      </c>
      <c r="F1352" s="98" t="s">
        <v>198</v>
      </c>
    </row>
    <row r="1353" spans="1:6" x14ac:dyDescent="0.25">
      <c r="A1353" s="95">
        <v>21.358904109589041</v>
      </c>
      <c r="B1353" s="95" t="s">
        <v>1285</v>
      </c>
      <c r="C1353" s="99" t="s">
        <v>164</v>
      </c>
      <c r="D1353" s="96">
        <v>54030</v>
      </c>
      <c r="E1353" s="97">
        <v>4.2699999999999995E-2</v>
      </c>
      <c r="F1353" s="98" t="s">
        <v>198</v>
      </c>
    </row>
    <row r="1354" spans="1:6" x14ac:dyDescent="0.25">
      <c r="A1354" s="95">
        <v>21.668493150684931</v>
      </c>
      <c r="B1354" s="95" t="s">
        <v>1286</v>
      </c>
      <c r="C1354" s="99" t="s">
        <v>136</v>
      </c>
      <c r="D1354" s="96">
        <v>54143</v>
      </c>
      <c r="E1354" s="97">
        <v>4.7500000000000001E-2</v>
      </c>
      <c r="F1354" s="98" t="s">
        <v>198</v>
      </c>
    </row>
    <row r="1355" spans="1:6" x14ac:dyDescent="0.25">
      <c r="A1355" s="95">
        <v>21.93972602739726</v>
      </c>
      <c r="B1355" s="95" t="s">
        <v>1287</v>
      </c>
      <c r="C1355" s="99" t="s">
        <v>115</v>
      </c>
      <c r="D1355" s="96">
        <v>54242</v>
      </c>
      <c r="E1355" s="97">
        <v>4.1799999999999997E-2</v>
      </c>
      <c r="F1355" s="98" t="s">
        <v>198</v>
      </c>
    </row>
    <row r="1356" spans="1:6" x14ac:dyDescent="0.25">
      <c r="A1356" s="95">
        <v>22.580821917808219</v>
      </c>
      <c r="B1356" s="95" t="s">
        <v>1643</v>
      </c>
      <c r="C1356" s="99" t="s">
        <v>155</v>
      </c>
      <c r="D1356" s="96">
        <v>54476</v>
      </c>
      <c r="E1356" s="97">
        <v>4.3299999999999998E-2</v>
      </c>
      <c r="F1356" s="98" t="s">
        <v>198</v>
      </c>
    </row>
    <row r="1357" spans="1:6" x14ac:dyDescent="0.25">
      <c r="A1357" s="95">
        <v>22.69041095890411</v>
      </c>
      <c r="B1357" s="95" t="s">
        <v>1288</v>
      </c>
      <c r="C1357" s="99" t="s">
        <v>136</v>
      </c>
      <c r="D1357" s="96">
        <v>54516</v>
      </c>
      <c r="E1357" s="97">
        <v>4.5400000000000003E-2</v>
      </c>
      <c r="F1357" s="98" t="s">
        <v>198</v>
      </c>
    </row>
    <row r="1358" spans="1:6" x14ac:dyDescent="0.25">
      <c r="A1358" s="95">
        <v>22.695890410958903</v>
      </c>
      <c r="B1358" s="95" t="s">
        <v>1289</v>
      </c>
      <c r="C1358" s="99" t="s">
        <v>187</v>
      </c>
      <c r="D1358" s="96">
        <v>54518</v>
      </c>
      <c r="E1358" s="97">
        <v>3.5709999999999999E-2</v>
      </c>
      <c r="F1358" s="98" t="s">
        <v>198</v>
      </c>
    </row>
    <row r="1359" spans="1:6" x14ac:dyDescent="0.25">
      <c r="A1359" s="95">
        <v>22.906849315068492</v>
      </c>
      <c r="B1359" s="95" t="s">
        <v>1290</v>
      </c>
      <c r="C1359" s="99" t="s">
        <v>132</v>
      </c>
      <c r="D1359" s="96">
        <v>54595</v>
      </c>
      <c r="E1359" s="97">
        <v>4.7460000000000002E-2</v>
      </c>
      <c r="F1359" s="98" t="s">
        <v>198</v>
      </c>
    </row>
    <row r="1360" spans="1:6" x14ac:dyDescent="0.25">
      <c r="A1360" s="95">
        <v>23.224657534246575</v>
      </c>
      <c r="B1360" s="95" t="s">
        <v>1291</v>
      </c>
      <c r="C1360" s="99" t="s">
        <v>115</v>
      </c>
      <c r="D1360" s="96">
        <v>54711</v>
      </c>
      <c r="E1360" s="97">
        <v>4.3400000000000001E-2</v>
      </c>
      <c r="F1360" s="98" t="s">
        <v>198</v>
      </c>
    </row>
    <row r="1361" spans="1:6" x14ac:dyDescent="0.25">
      <c r="A1361" s="95">
        <v>23.282191780821918</v>
      </c>
      <c r="B1361" s="95" t="s">
        <v>1292</v>
      </c>
      <c r="C1361" s="99" t="s">
        <v>150</v>
      </c>
      <c r="D1361" s="96">
        <v>54732</v>
      </c>
      <c r="E1361" s="97">
        <v>4.2900000000000001E-2</v>
      </c>
      <c r="F1361" s="98" t="s">
        <v>198</v>
      </c>
    </row>
    <row r="1362" spans="1:6" x14ac:dyDescent="0.25">
      <c r="A1362" s="95">
        <v>23.55890410958904</v>
      </c>
      <c r="B1362" s="95" t="s">
        <v>1293</v>
      </c>
      <c r="C1362" s="99" t="s">
        <v>191</v>
      </c>
      <c r="D1362" s="96">
        <v>54833</v>
      </c>
      <c r="E1362" s="97">
        <v>3.3149999999999999E-2</v>
      </c>
      <c r="F1362" s="98" t="s">
        <v>198</v>
      </c>
    </row>
    <row r="1363" spans="1:6" x14ac:dyDescent="0.25">
      <c r="A1363" s="95">
        <v>23.597260273972601</v>
      </c>
      <c r="B1363" s="95" t="s">
        <v>1294</v>
      </c>
      <c r="C1363" s="99" t="s">
        <v>164</v>
      </c>
      <c r="D1363" s="96">
        <v>54847</v>
      </c>
      <c r="E1363" s="97">
        <v>3.4130000000000001E-2</v>
      </c>
      <c r="F1363" s="98" t="s">
        <v>198</v>
      </c>
    </row>
    <row r="1364" spans="1:6" x14ac:dyDescent="0.25">
      <c r="A1364" s="95">
        <v>23.608219178082191</v>
      </c>
      <c r="B1364" s="95" t="s">
        <v>1295</v>
      </c>
      <c r="C1364" s="99" t="s">
        <v>143</v>
      </c>
      <c r="D1364" s="96">
        <v>54851</v>
      </c>
      <c r="E1364" s="97">
        <v>3.8269999999999998E-2</v>
      </c>
      <c r="F1364" s="98" t="s">
        <v>198</v>
      </c>
    </row>
    <row r="1365" spans="1:6" x14ac:dyDescent="0.25">
      <c r="A1365" s="95">
        <v>23.621917808219177</v>
      </c>
      <c r="B1365" s="95" t="s">
        <v>1296</v>
      </c>
      <c r="C1365" s="99" t="s">
        <v>166</v>
      </c>
      <c r="D1365" s="96">
        <v>54856</v>
      </c>
      <c r="E1365" s="97">
        <v>3.0499999999999999E-2</v>
      </c>
      <c r="F1365" s="98" t="s">
        <v>198</v>
      </c>
    </row>
    <row r="1366" spans="1:6" x14ac:dyDescent="0.25">
      <c r="A1366" s="95">
        <v>23.75068493150685</v>
      </c>
      <c r="B1366" s="95" t="s">
        <v>1297</v>
      </c>
      <c r="C1366" s="99" t="s">
        <v>187</v>
      </c>
      <c r="D1366" s="96">
        <v>54903</v>
      </c>
      <c r="E1366" s="97">
        <v>3.3070000000000002E-2</v>
      </c>
      <c r="F1366" s="98" t="s">
        <v>198</v>
      </c>
    </row>
    <row r="1367" spans="1:6" x14ac:dyDescent="0.25">
      <c r="A1367" s="95">
        <v>23.841095890410958</v>
      </c>
      <c r="B1367" s="95" t="s">
        <v>1298</v>
      </c>
      <c r="C1367" s="99" t="s">
        <v>136</v>
      </c>
      <c r="D1367" s="96">
        <v>54936</v>
      </c>
      <c r="E1367" s="97">
        <v>4.6699999999999998E-2</v>
      </c>
      <c r="F1367" s="98" t="s">
        <v>198</v>
      </c>
    </row>
    <row r="1368" spans="1:6" x14ac:dyDescent="0.25">
      <c r="A1368" s="95">
        <v>24.052054794520547</v>
      </c>
      <c r="B1368" s="95" t="s">
        <v>1299</v>
      </c>
      <c r="C1368" s="99" t="s">
        <v>150</v>
      </c>
      <c r="D1368" s="96">
        <v>55013</v>
      </c>
      <c r="E1368" s="97">
        <v>3.3300000000000003E-2</v>
      </c>
      <c r="F1368" s="98" t="s">
        <v>198</v>
      </c>
    </row>
    <row r="1369" spans="1:6" x14ac:dyDescent="0.25">
      <c r="A1369" s="95">
        <v>24.334246575342465</v>
      </c>
      <c r="B1369" s="95" t="s">
        <v>1300</v>
      </c>
      <c r="C1369" s="99" t="s">
        <v>188</v>
      </c>
      <c r="D1369" s="96">
        <v>55116</v>
      </c>
      <c r="E1369" s="97">
        <v>0.05</v>
      </c>
      <c r="F1369" s="98" t="s">
        <v>198</v>
      </c>
    </row>
    <row r="1370" spans="1:6" x14ac:dyDescent="0.25">
      <c r="A1370" s="95">
        <v>24.608219178082191</v>
      </c>
      <c r="B1370" s="95" t="s">
        <v>1301</v>
      </c>
      <c r="C1370" s="99" t="s">
        <v>142</v>
      </c>
      <c r="D1370" s="96">
        <v>55216</v>
      </c>
      <c r="E1370" s="97">
        <v>3.95E-2</v>
      </c>
      <c r="F1370" s="98" t="s">
        <v>198</v>
      </c>
    </row>
    <row r="1371" spans="1:6" x14ac:dyDescent="0.25">
      <c r="A1371" s="95">
        <v>24.797260273972604</v>
      </c>
      <c r="B1371" s="95" t="s">
        <v>1644</v>
      </c>
      <c r="C1371" s="99" t="s">
        <v>155</v>
      </c>
      <c r="D1371" s="96">
        <v>55285</v>
      </c>
      <c r="E1371" s="97">
        <v>4.2000000000000003E-2</v>
      </c>
      <c r="F1371" s="98" t="s">
        <v>198</v>
      </c>
    </row>
    <row r="1372" spans="1:6" x14ac:dyDescent="0.25">
      <c r="A1372" s="95">
        <v>25.158904109589042</v>
      </c>
      <c r="B1372" s="95" t="s">
        <v>1302</v>
      </c>
      <c r="C1372" s="99" t="s">
        <v>155</v>
      </c>
      <c r="D1372" s="96">
        <v>55417</v>
      </c>
      <c r="E1372" s="97">
        <v>4.0999999999999995E-2</v>
      </c>
      <c r="F1372" s="98" t="s">
        <v>198</v>
      </c>
    </row>
    <row r="1373" spans="1:6" x14ac:dyDescent="0.25">
      <c r="A1373" s="95">
        <v>25.342465753424658</v>
      </c>
      <c r="B1373" s="95" t="s">
        <v>1303</v>
      </c>
      <c r="C1373" s="99" t="s">
        <v>147</v>
      </c>
      <c r="D1373" s="96">
        <v>55484</v>
      </c>
      <c r="E1373" s="97">
        <v>5.0910000000000004E-2</v>
      </c>
      <c r="F1373" s="98" t="s">
        <v>198</v>
      </c>
    </row>
    <row r="1374" spans="1:6" x14ac:dyDescent="0.25">
      <c r="A1374" s="95">
        <v>25.378082191780823</v>
      </c>
      <c r="B1374" s="95" t="s">
        <v>1304</v>
      </c>
      <c r="C1374" s="99" t="s">
        <v>136</v>
      </c>
      <c r="D1374" s="96">
        <v>55497</v>
      </c>
      <c r="E1374" s="97">
        <v>4.4900000000000002E-2</v>
      </c>
      <c r="F1374" s="98" t="s">
        <v>198</v>
      </c>
    </row>
    <row r="1375" spans="1:6" x14ac:dyDescent="0.25">
      <c r="A1375" s="95">
        <v>25.726027397260275</v>
      </c>
      <c r="B1375" s="95" t="s">
        <v>1305</v>
      </c>
      <c r="C1375" s="99" t="s">
        <v>140</v>
      </c>
      <c r="D1375" s="96">
        <v>55624</v>
      </c>
      <c r="E1375" s="97">
        <v>5.2499999999999998E-2</v>
      </c>
      <c r="F1375" s="98" t="s">
        <v>198</v>
      </c>
    </row>
    <row r="1376" spans="1:6" x14ac:dyDescent="0.25">
      <c r="A1376" s="95">
        <v>25.753424657534246</v>
      </c>
      <c r="B1376" s="95" t="s">
        <v>1306</v>
      </c>
      <c r="C1376" s="99" t="s">
        <v>162</v>
      </c>
      <c r="D1376" s="96">
        <v>55634</v>
      </c>
      <c r="E1376" s="97">
        <v>5.7889999999999997E-2</v>
      </c>
      <c r="F1376" s="98" t="s">
        <v>198</v>
      </c>
    </row>
    <row r="1377" spans="1:6" x14ac:dyDescent="0.25">
      <c r="A1377" s="95">
        <v>25.8</v>
      </c>
      <c r="B1377" s="95" t="s">
        <v>1307</v>
      </c>
      <c r="C1377" s="99" t="s">
        <v>115</v>
      </c>
      <c r="D1377" s="96">
        <v>55651</v>
      </c>
      <c r="E1377" s="97">
        <v>5.9200000000000003E-2</v>
      </c>
      <c r="F1377" s="98" t="s">
        <v>198</v>
      </c>
    </row>
    <row r="1378" spans="1:6" x14ac:dyDescent="0.25">
      <c r="A1378" s="95">
        <v>26.06027397260274</v>
      </c>
      <c r="B1378" s="95" t="s">
        <v>1308</v>
      </c>
      <c r="C1378" s="99" t="s">
        <v>123</v>
      </c>
      <c r="D1378" s="96">
        <v>55746</v>
      </c>
      <c r="E1378" s="97">
        <v>5.28E-2</v>
      </c>
      <c r="F1378" s="98" t="s">
        <v>198</v>
      </c>
    </row>
    <row r="1379" spans="1:6" x14ac:dyDescent="0.25">
      <c r="A1379" s="95">
        <v>26.139726027397259</v>
      </c>
      <c r="B1379" s="95" t="s">
        <v>1310</v>
      </c>
      <c r="C1379" s="99" t="s">
        <v>120</v>
      </c>
      <c r="D1379" s="96">
        <v>55775</v>
      </c>
      <c r="E1379" s="97">
        <v>5.6500000000000002E-2</v>
      </c>
      <c r="F1379" s="98" t="s">
        <v>198</v>
      </c>
    </row>
    <row r="1380" spans="1:6" x14ac:dyDescent="0.25">
      <c r="A1380" s="95">
        <v>26.139726027397259</v>
      </c>
      <c r="B1380" s="95" t="s">
        <v>1309</v>
      </c>
      <c r="C1380" s="99" t="s">
        <v>165</v>
      </c>
      <c r="D1380" s="96">
        <v>55775</v>
      </c>
      <c r="E1380" s="97">
        <v>5.3360000000000005E-2</v>
      </c>
      <c r="F1380" s="98" t="s">
        <v>198</v>
      </c>
    </row>
    <row r="1381" spans="1:6" x14ac:dyDescent="0.25">
      <c r="A1381" s="95">
        <v>26.295890410958904</v>
      </c>
      <c r="B1381" s="95" t="s">
        <v>1311</v>
      </c>
      <c r="C1381" s="99" t="s">
        <v>155</v>
      </c>
      <c r="D1381" s="96">
        <v>55832</v>
      </c>
      <c r="E1381" s="97">
        <v>6.5099999999999991E-2</v>
      </c>
      <c r="F1381" s="98" t="s">
        <v>198</v>
      </c>
    </row>
    <row r="1382" spans="1:6" x14ac:dyDescent="0.25">
      <c r="A1382" s="95">
        <v>26.547945205479451</v>
      </c>
      <c r="B1382" s="95" t="s">
        <v>1312</v>
      </c>
      <c r="C1382" s="99" t="s">
        <v>117</v>
      </c>
      <c r="D1382" s="96">
        <v>55924</v>
      </c>
      <c r="E1382" s="97">
        <v>5.1500000000000004E-2</v>
      </c>
      <c r="F1382" s="98" t="s">
        <v>198</v>
      </c>
    </row>
    <row r="1383" spans="1:6" x14ac:dyDescent="0.25">
      <c r="A1383" s="95">
        <v>26.665753424657535</v>
      </c>
      <c r="B1383" s="95" t="s">
        <v>1313</v>
      </c>
      <c r="C1383" s="99" t="s">
        <v>187</v>
      </c>
      <c r="D1383" s="96">
        <v>55967</v>
      </c>
      <c r="E1383" s="97">
        <v>5.3550000000000007E-2</v>
      </c>
      <c r="F1383" s="98" t="s">
        <v>198</v>
      </c>
    </row>
    <row r="1384" spans="1:6" x14ac:dyDescent="0.25">
      <c r="A1384" s="95">
        <v>26.838356164383562</v>
      </c>
      <c r="B1384" s="95" t="s">
        <v>1314</v>
      </c>
      <c r="C1384" s="99" t="s">
        <v>155</v>
      </c>
      <c r="D1384" s="96">
        <v>56030</v>
      </c>
      <c r="E1384" s="97">
        <v>5.7599999999999998E-2</v>
      </c>
      <c r="F1384" s="98" t="s">
        <v>198</v>
      </c>
    </row>
    <row r="1385" spans="1:6" x14ac:dyDescent="0.25">
      <c r="A1385" s="95">
        <v>26.967123287671232</v>
      </c>
      <c r="B1385" s="95" t="s">
        <v>1315</v>
      </c>
      <c r="C1385" s="99" t="s">
        <v>156</v>
      </c>
      <c r="D1385" s="96">
        <v>56077</v>
      </c>
      <c r="E1385" s="97">
        <v>6.2E-2</v>
      </c>
      <c r="F1385" s="98" t="s">
        <v>198</v>
      </c>
    </row>
    <row r="1386" spans="1:6" x14ac:dyDescent="0.25">
      <c r="A1386" s="95">
        <v>27.008219178082193</v>
      </c>
      <c r="B1386" s="95" t="s">
        <v>1316</v>
      </c>
      <c r="C1386" s="99" t="s">
        <v>162</v>
      </c>
      <c r="D1386" s="96">
        <v>56092</v>
      </c>
      <c r="E1386" s="97">
        <v>5.9500000000000004E-2</v>
      </c>
      <c r="F1386" s="98" t="s">
        <v>198</v>
      </c>
    </row>
    <row r="1387" spans="1:6" x14ac:dyDescent="0.25">
      <c r="A1387" s="95">
        <v>27.049315068493151</v>
      </c>
      <c r="B1387" s="95" t="s">
        <v>1317</v>
      </c>
      <c r="C1387" s="99" t="s">
        <v>117</v>
      </c>
      <c r="D1387" s="96">
        <v>56107</v>
      </c>
      <c r="E1387" s="97">
        <v>5.5999999999999994E-2</v>
      </c>
      <c r="F1387" s="98" t="s">
        <v>198</v>
      </c>
    </row>
    <row r="1388" spans="1:6" x14ac:dyDescent="0.25">
      <c r="A1388" s="95">
        <v>27.065753424657533</v>
      </c>
      <c r="B1388" s="95" t="s">
        <v>1645</v>
      </c>
      <c r="C1388" s="99" t="s">
        <v>155</v>
      </c>
      <c r="D1388" s="96">
        <v>56113</v>
      </c>
      <c r="E1388" s="97">
        <v>5.8200000000000002E-2</v>
      </c>
      <c r="F1388" s="98" t="s">
        <v>198</v>
      </c>
    </row>
    <row r="1389" spans="1:6" x14ac:dyDescent="0.25">
      <c r="A1389" s="95">
        <v>27.126027397260273</v>
      </c>
      <c r="B1389" s="95" t="s">
        <v>1318</v>
      </c>
      <c r="C1389" s="99" t="s">
        <v>120</v>
      </c>
      <c r="D1389" s="96">
        <v>56135</v>
      </c>
      <c r="E1389" s="97">
        <v>5.9500000000000004E-2</v>
      </c>
      <c r="F1389" s="98" t="s">
        <v>198</v>
      </c>
    </row>
    <row r="1390" spans="1:6" x14ac:dyDescent="0.25">
      <c r="A1390" s="95">
        <v>27.449315068493149</v>
      </c>
      <c r="B1390" s="95" t="s">
        <v>1319</v>
      </c>
      <c r="C1390" s="99" t="s">
        <v>174</v>
      </c>
      <c r="D1390" s="96">
        <v>56253</v>
      </c>
      <c r="E1390" s="97">
        <v>5.663E-2</v>
      </c>
      <c r="F1390" s="98" t="s">
        <v>198</v>
      </c>
    </row>
    <row r="1391" spans="1:6" x14ac:dyDescent="0.25">
      <c r="A1391" s="95">
        <v>27.465753424657535</v>
      </c>
      <c r="B1391" s="95" t="s">
        <v>1320</v>
      </c>
      <c r="C1391" s="99" t="s">
        <v>150</v>
      </c>
      <c r="D1391" s="96">
        <v>56259</v>
      </c>
      <c r="E1391" s="97">
        <v>5.3179999999999998E-2</v>
      </c>
      <c r="F1391" s="98" t="s">
        <v>198</v>
      </c>
    </row>
    <row r="1392" spans="1:6" x14ac:dyDescent="0.25">
      <c r="A1392" s="95">
        <v>27.471232876712328</v>
      </c>
      <c r="B1392" s="95" t="s">
        <v>1321</v>
      </c>
      <c r="C1392" s="99" t="s">
        <v>136</v>
      </c>
      <c r="D1392" s="96">
        <v>56261</v>
      </c>
      <c r="E1392" s="97">
        <v>5.67E-2</v>
      </c>
      <c r="F1392" s="98" t="s">
        <v>198</v>
      </c>
    </row>
    <row r="1393" spans="1:6" x14ac:dyDescent="0.25">
      <c r="A1393" s="95">
        <v>27.610958904109587</v>
      </c>
      <c r="B1393" s="95" t="s">
        <v>1322</v>
      </c>
      <c r="C1393" s="99" t="s">
        <v>165</v>
      </c>
      <c r="D1393" s="96">
        <v>56312</v>
      </c>
      <c r="E1393" s="97">
        <v>5.1150000000000001E-2</v>
      </c>
      <c r="F1393" s="98" t="s">
        <v>198</v>
      </c>
    </row>
    <row r="1394" spans="1:6" x14ac:dyDescent="0.25">
      <c r="A1394" s="95">
        <v>27.638356164383563</v>
      </c>
      <c r="B1394" s="95" t="s">
        <v>1323</v>
      </c>
      <c r="C1394" s="99" t="s">
        <v>124</v>
      </c>
      <c r="D1394" s="96">
        <v>56322</v>
      </c>
      <c r="E1394" s="97">
        <v>5.5970000000000006E-2</v>
      </c>
      <c r="F1394" s="98" t="s">
        <v>198</v>
      </c>
    </row>
    <row r="1395" spans="1:6" x14ac:dyDescent="0.25">
      <c r="A1395" s="95">
        <v>28.079452054794519</v>
      </c>
      <c r="B1395" s="95" t="s">
        <v>1324</v>
      </c>
      <c r="C1395" s="99" t="s">
        <v>155</v>
      </c>
      <c r="D1395" s="96">
        <v>56483</v>
      </c>
      <c r="E1395" s="97">
        <v>5.3200000000000004E-2</v>
      </c>
      <c r="F1395" s="98" t="s">
        <v>198</v>
      </c>
    </row>
    <row r="1396" spans="1:6" x14ac:dyDescent="0.25">
      <c r="A1396" s="95">
        <v>28.334246575342465</v>
      </c>
      <c r="B1396" s="95" t="s">
        <v>1325</v>
      </c>
      <c r="C1396" s="99" t="s">
        <v>146</v>
      </c>
      <c r="D1396" s="96">
        <v>56576</v>
      </c>
      <c r="E1396" s="97">
        <v>5.2300000000000006E-2</v>
      </c>
      <c r="F1396" s="98" t="s">
        <v>198</v>
      </c>
    </row>
    <row r="1397" spans="1:6" x14ac:dyDescent="0.25">
      <c r="A1397" s="95">
        <v>28.539726027397261</v>
      </c>
      <c r="B1397" s="95" t="s">
        <v>1326</v>
      </c>
      <c r="C1397" s="99" t="s">
        <v>206</v>
      </c>
      <c r="D1397" s="96">
        <v>56651</v>
      </c>
      <c r="E1397" s="97">
        <v>5.2309999999999995E-2</v>
      </c>
      <c r="F1397" s="98" t="s">
        <v>198</v>
      </c>
    </row>
    <row r="1398" spans="1:6" x14ac:dyDescent="0.25">
      <c r="A1398" s="95">
        <v>28.887671232876713</v>
      </c>
      <c r="B1398" s="95" t="s">
        <v>1327</v>
      </c>
      <c r="C1398" s="99" t="s">
        <v>166</v>
      </c>
      <c r="D1398" s="96">
        <v>56778</v>
      </c>
      <c r="E1398" s="97">
        <v>4.8000000000000001E-2</v>
      </c>
      <c r="F1398" s="98" t="s">
        <v>198</v>
      </c>
    </row>
    <row r="1399" spans="1:6" x14ac:dyDescent="0.25">
      <c r="A1399" s="95">
        <v>29.041095890410958</v>
      </c>
      <c r="B1399" s="95" t="s">
        <v>1351</v>
      </c>
      <c r="C1399" s="99" t="s">
        <v>143</v>
      </c>
      <c r="D1399" s="96">
        <v>56834</v>
      </c>
      <c r="E1399" s="97">
        <v>5.3689999999999995E-2</v>
      </c>
      <c r="F1399" s="98" t="s">
        <v>198</v>
      </c>
    </row>
    <row r="1400" spans="1:6" x14ac:dyDescent="0.25">
      <c r="A1400" s="95">
        <v>29.057534246575344</v>
      </c>
      <c r="B1400" s="95" t="s">
        <v>1352</v>
      </c>
      <c r="C1400" s="99" t="s">
        <v>117</v>
      </c>
      <c r="D1400" s="96">
        <v>56840</v>
      </c>
      <c r="E1400" s="97">
        <v>5.2499999999999998E-2</v>
      </c>
      <c r="F1400" s="98" t="s">
        <v>198</v>
      </c>
    </row>
    <row r="1401" spans="1:6" x14ac:dyDescent="0.25">
      <c r="A1401" s="95">
        <v>29.063013698630137</v>
      </c>
      <c r="B1401" s="95" t="s">
        <v>1353</v>
      </c>
      <c r="C1401" s="99" t="s">
        <v>146</v>
      </c>
      <c r="D1401" s="96">
        <v>56842</v>
      </c>
      <c r="E1401" s="97">
        <v>5.0999999999999997E-2</v>
      </c>
      <c r="F1401" s="98" t="s">
        <v>198</v>
      </c>
    </row>
    <row r="1402" spans="1:6" x14ac:dyDescent="0.25">
      <c r="A1402" s="95">
        <v>29.227397260273971</v>
      </c>
      <c r="B1402" s="95" t="s">
        <v>1390</v>
      </c>
      <c r="C1402" s="99" t="s">
        <v>174</v>
      </c>
      <c r="D1402" s="96">
        <v>56902</v>
      </c>
      <c r="E1402" s="97">
        <v>5.3089999999999998E-2</v>
      </c>
      <c r="F1402" s="98" t="s">
        <v>198</v>
      </c>
    </row>
    <row r="1403" spans="1:6" x14ac:dyDescent="0.25">
      <c r="A1403" s="95">
        <v>29.323287671232876</v>
      </c>
      <c r="B1403" s="95" t="s">
        <v>1440</v>
      </c>
      <c r="C1403" s="99" t="s">
        <v>115</v>
      </c>
      <c r="D1403" s="96">
        <v>56937</v>
      </c>
      <c r="E1403" s="97">
        <v>5.1269999999999996E-2</v>
      </c>
      <c r="F1403" s="98" t="s">
        <v>198</v>
      </c>
    </row>
    <row r="1404" spans="1:6" x14ac:dyDescent="0.25">
      <c r="A1404" s="95">
        <v>29.479452054794521</v>
      </c>
      <c r="B1404" s="95" t="s">
        <v>1481</v>
      </c>
      <c r="C1404" s="99" t="s">
        <v>150</v>
      </c>
      <c r="D1404" s="96">
        <v>56994</v>
      </c>
      <c r="E1404" s="97">
        <v>5.2039999999999996E-2</v>
      </c>
      <c r="F1404" s="98" t="s">
        <v>198</v>
      </c>
    </row>
    <row r="1405" spans="1:6" x14ac:dyDescent="0.25">
      <c r="A1405" s="95">
        <v>29.515068493150686</v>
      </c>
      <c r="B1405" s="95" t="s">
        <v>1482</v>
      </c>
      <c r="C1405" s="99" t="s">
        <v>203</v>
      </c>
      <c r="D1405" s="96">
        <v>57007</v>
      </c>
      <c r="E1405" s="97">
        <v>4.9029999999999997E-2</v>
      </c>
      <c r="F1405" s="98" t="s">
        <v>198</v>
      </c>
    </row>
    <row r="1406" spans="1:6" x14ac:dyDescent="0.25">
      <c r="A1406" s="95">
        <v>29.594520547945205</v>
      </c>
      <c r="B1406" s="95" t="s">
        <v>1513</v>
      </c>
      <c r="C1406" s="99" t="s">
        <v>155</v>
      </c>
      <c r="D1406" s="96">
        <v>57036</v>
      </c>
      <c r="E1406" s="97">
        <v>5.0999999999999997E-2</v>
      </c>
      <c r="F1406" s="98" t="s">
        <v>198</v>
      </c>
    </row>
    <row r="1407" spans="1:6" x14ac:dyDescent="0.25">
      <c r="A1407" s="95">
        <v>29.635616438356163</v>
      </c>
      <c r="B1407" s="95" t="s">
        <v>1535</v>
      </c>
      <c r="C1407" s="99" t="s">
        <v>1534</v>
      </c>
      <c r="D1407" s="96">
        <v>57051</v>
      </c>
      <c r="E1407" s="97">
        <v>5.2499999999999998E-2</v>
      </c>
      <c r="F1407" s="98" t="s">
        <v>198</v>
      </c>
    </row>
    <row r="1408" spans="1:6" x14ac:dyDescent="0.25">
      <c r="A1408" s="95">
        <v>29.863013698630137</v>
      </c>
      <c r="B1408" s="95" t="s">
        <v>1593</v>
      </c>
      <c r="C1408" s="99" t="s">
        <v>117</v>
      </c>
      <c r="D1408" s="96">
        <v>57134</v>
      </c>
      <c r="E1408" s="97">
        <v>5.2999999999999999E-2</v>
      </c>
      <c r="F1408" s="98" t="s">
        <v>198</v>
      </c>
    </row>
    <row r="1409" spans="1:6" x14ac:dyDescent="0.25">
      <c r="A1409" s="95">
        <v>29.920547945205481</v>
      </c>
      <c r="B1409" s="95" t="s">
        <v>1646</v>
      </c>
      <c r="C1409" s="99" t="s">
        <v>115</v>
      </c>
      <c r="D1409" s="96">
        <v>57155</v>
      </c>
      <c r="E1409" s="97">
        <v>5.357E-2</v>
      </c>
      <c r="F1409" s="98" t="s">
        <v>198</v>
      </c>
    </row>
    <row r="1410" spans="1:6" x14ac:dyDescent="0.25">
      <c r="A1410" s="95"/>
      <c r="B1410" s="95"/>
      <c r="C1410" s="99"/>
      <c r="D1410" s="96"/>
      <c r="E1410" s="97"/>
      <c r="F1410" s="98"/>
    </row>
    <row r="1411" spans="1:6" x14ac:dyDescent="0.25">
      <c r="A1411" s="95"/>
      <c r="B1411" s="95"/>
      <c r="C1411" s="99"/>
      <c r="D1411" s="96"/>
      <c r="E1411" s="97"/>
      <c r="F1411" s="98"/>
    </row>
    <row r="1412" spans="1:6" x14ac:dyDescent="0.25">
      <c r="A1412" s="95"/>
      <c r="B1412" s="95"/>
      <c r="C1412" s="99"/>
      <c r="D1412" s="96"/>
      <c r="E1412" s="97"/>
      <c r="F1412" s="98"/>
    </row>
    <row r="1413" spans="1:6" x14ac:dyDescent="0.25">
      <c r="A1413" s="95"/>
      <c r="B1413" s="95"/>
      <c r="C1413" s="99"/>
      <c r="D1413" s="96"/>
      <c r="E1413" s="97"/>
      <c r="F1413" s="98"/>
    </row>
    <row r="1414" spans="1:6" x14ac:dyDescent="0.25">
      <c r="A1414" s="95"/>
      <c r="B1414" s="95"/>
      <c r="C1414" s="99"/>
      <c r="D1414" s="96"/>
      <c r="E1414" s="97"/>
      <c r="F1414" s="98"/>
    </row>
    <row r="1415" spans="1:6" x14ac:dyDescent="0.25">
      <c r="A1415" s="95"/>
      <c r="B1415" s="95"/>
      <c r="C1415" s="99"/>
      <c r="D1415" s="96"/>
      <c r="E1415" s="97"/>
      <c r="F1415" s="98"/>
    </row>
    <row r="1416" spans="1:6" x14ac:dyDescent="0.25">
      <c r="A1416" s="95"/>
      <c r="B1416" s="95"/>
      <c r="C1416" s="99"/>
      <c r="D1416" s="96"/>
      <c r="E1416" s="97"/>
      <c r="F1416" s="98"/>
    </row>
    <row r="1417" spans="1:6" x14ac:dyDescent="0.25">
      <c r="A1417" s="95"/>
      <c r="B1417" s="95"/>
      <c r="C1417" s="99"/>
      <c r="D1417" s="96"/>
      <c r="E1417" s="97"/>
      <c r="F1417" s="98"/>
    </row>
    <row r="1418" spans="1:6" x14ac:dyDescent="0.25">
      <c r="A1418" s="95"/>
      <c r="B1418" s="95"/>
      <c r="C1418" s="99"/>
      <c r="D1418" s="96"/>
      <c r="E1418" s="97"/>
      <c r="F1418" s="98"/>
    </row>
    <row r="1419" spans="1:6" x14ac:dyDescent="0.25">
      <c r="A1419" s="95"/>
      <c r="B1419" s="95"/>
      <c r="C1419" s="99"/>
      <c r="D1419" s="96"/>
      <c r="E1419" s="97"/>
      <c r="F1419" s="98"/>
    </row>
    <row r="1420" spans="1:6" x14ac:dyDescent="0.25">
      <c r="A1420" s="95"/>
      <c r="B1420" s="95"/>
      <c r="C1420" s="99"/>
      <c r="D1420" s="96"/>
      <c r="E1420" s="97"/>
      <c r="F1420" s="98"/>
    </row>
    <row r="1421" spans="1:6" x14ac:dyDescent="0.25">
      <c r="A1421" s="95"/>
      <c r="B1421" s="95"/>
      <c r="C1421" s="99"/>
      <c r="D1421" s="96"/>
      <c r="E1421" s="97"/>
      <c r="F1421" s="98"/>
    </row>
    <row r="1422" spans="1:6" x14ac:dyDescent="0.25">
      <c r="A1422" s="95"/>
      <c r="B1422" s="95"/>
      <c r="C1422" s="99"/>
      <c r="D1422" s="96"/>
      <c r="E1422" s="97"/>
      <c r="F1422" s="98"/>
    </row>
    <row r="1423" spans="1:6" x14ac:dyDescent="0.25">
      <c r="A1423" s="95"/>
      <c r="B1423" s="95"/>
      <c r="C1423" s="99"/>
      <c r="D1423" s="96"/>
      <c r="E1423" s="97"/>
      <c r="F1423" s="98"/>
    </row>
    <row r="1424" spans="1:6" x14ac:dyDescent="0.25">
      <c r="A1424" s="95"/>
      <c r="B1424" s="95"/>
      <c r="C1424" s="99"/>
      <c r="D1424" s="96"/>
      <c r="E1424" s="97"/>
      <c r="F1424" s="98"/>
    </row>
    <row r="1425" spans="1:6" x14ac:dyDescent="0.25">
      <c r="A1425" s="95"/>
      <c r="B1425" s="95"/>
      <c r="C1425" s="99"/>
      <c r="D1425" s="96"/>
      <c r="E1425" s="97"/>
      <c r="F1425" s="98"/>
    </row>
    <row r="1426" spans="1:6" x14ac:dyDescent="0.25">
      <c r="A1426" s="95"/>
      <c r="B1426" s="95"/>
      <c r="C1426" s="99"/>
      <c r="D1426" s="96"/>
      <c r="E1426" s="97"/>
      <c r="F1426" s="98"/>
    </row>
    <row r="1427" spans="1:6" x14ac:dyDescent="0.25">
      <c r="A1427" s="95"/>
      <c r="B1427" s="95"/>
      <c r="C1427" s="99"/>
      <c r="D1427" s="96"/>
      <c r="E1427" s="97"/>
      <c r="F1427" s="98"/>
    </row>
    <row r="1428" spans="1:6" x14ac:dyDescent="0.25">
      <c r="A1428" s="95"/>
      <c r="B1428" s="95"/>
      <c r="C1428" s="99"/>
      <c r="D1428" s="96"/>
      <c r="E1428" s="97"/>
      <c r="F1428" s="98"/>
    </row>
    <row r="1429" spans="1:6" x14ac:dyDescent="0.25">
      <c r="A1429" s="95"/>
      <c r="B1429" s="95"/>
      <c r="C1429" s="99"/>
      <c r="D1429" s="96"/>
      <c r="E1429" s="97"/>
      <c r="F1429" s="98"/>
    </row>
    <row r="1430" spans="1:6" x14ac:dyDescent="0.25">
      <c r="A1430" s="95"/>
      <c r="B1430" s="95"/>
      <c r="C1430" s="99"/>
      <c r="D1430" s="96"/>
      <c r="E1430" s="97"/>
      <c r="F1430" s="98"/>
    </row>
    <row r="1431" spans="1:6" x14ac:dyDescent="0.25">
      <c r="A1431" s="95"/>
      <c r="B1431" s="95"/>
      <c r="C1431" s="99"/>
      <c r="D1431" s="96"/>
      <c r="E1431" s="97"/>
      <c r="F1431" s="98"/>
    </row>
    <row r="1432" spans="1:6" x14ac:dyDescent="0.25">
      <c r="A1432" s="95"/>
      <c r="B1432" s="95"/>
      <c r="C1432" s="99"/>
      <c r="D1432" s="96"/>
      <c r="E1432" s="97"/>
      <c r="F1432" s="98"/>
    </row>
    <row r="1433" spans="1:6" x14ac:dyDescent="0.25">
      <c r="A1433" s="95"/>
      <c r="B1433" s="95"/>
      <c r="C1433" s="99"/>
      <c r="D1433" s="96"/>
      <c r="E1433" s="97"/>
      <c r="F1433" s="98"/>
    </row>
    <row r="1434" spans="1:6" x14ac:dyDescent="0.25">
      <c r="A1434" s="95"/>
      <c r="B1434" s="95"/>
      <c r="C1434" s="99"/>
      <c r="D1434" s="96"/>
      <c r="E1434" s="97"/>
      <c r="F1434" s="98"/>
    </row>
    <row r="1435" spans="1:6" x14ac:dyDescent="0.25">
      <c r="A1435" s="95"/>
      <c r="B1435" s="95"/>
      <c r="C1435" s="99"/>
      <c r="D1435" s="96"/>
      <c r="E1435" s="97"/>
      <c r="F1435" s="98"/>
    </row>
    <row r="1436" spans="1:6" x14ac:dyDescent="0.25">
      <c r="A1436" s="95"/>
      <c r="B1436" s="95"/>
      <c r="C1436" s="99"/>
      <c r="D1436" s="96"/>
      <c r="E1436" s="97"/>
      <c r="F1436" s="98"/>
    </row>
    <row r="1437" spans="1:6" x14ac:dyDescent="0.25">
      <c r="A1437" s="95"/>
      <c r="B1437" s="95"/>
      <c r="C1437" s="99"/>
      <c r="D1437" s="96"/>
      <c r="E1437" s="97"/>
      <c r="F1437" s="98"/>
    </row>
    <row r="1438" spans="1:6" x14ac:dyDescent="0.25">
      <c r="A1438" s="95"/>
      <c r="B1438" s="95"/>
      <c r="C1438" s="99"/>
      <c r="D1438" s="96"/>
      <c r="E1438" s="97"/>
      <c r="F1438" s="98"/>
    </row>
    <row r="1439" spans="1:6" x14ac:dyDescent="0.25">
      <c r="A1439" s="95"/>
      <c r="B1439" s="95"/>
      <c r="C1439" s="99"/>
      <c r="D1439" s="96"/>
      <c r="E1439" s="97"/>
      <c r="F1439" s="98"/>
    </row>
    <row r="1440" spans="1:6" x14ac:dyDescent="0.25">
      <c r="A1440" s="95"/>
      <c r="B1440" s="95"/>
      <c r="C1440" s="99"/>
      <c r="D1440" s="96"/>
      <c r="E1440" s="97"/>
      <c r="F1440" s="98"/>
    </row>
    <row r="1441" spans="1:6" x14ac:dyDescent="0.25">
      <c r="A1441" s="95"/>
      <c r="B1441" s="95"/>
      <c r="C1441" s="99"/>
      <c r="D1441" s="96"/>
      <c r="E1441" s="97"/>
      <c r="F1441" s="98"/>
    </row>
    <row r="1442" spans="1:6" x14ac:dyDescent="0.25">
      <c r="A1442" s="95"/>
      <c r="B1442" s="95"/>
      <c r="C1442" s="99"/>
      <c r="D1442" s="96"/>
      <c r="E1442" s="97"/>
      <c r="F1442" s="98"/>
    </row>
    <row r="1443" spans="1:6" x14ac:dyDescent="0.25">
      <c r="A1443" s="95"/>
      <c r="B1443" s="95"/>
      <c r="C1443" s="99"/>
      <c r="D1443" s="96"/>
      <c r="E1443" s="97"/>
      <c r="F1443" s="98"/>
    </row>
    <row r="1444" spans="1:6" x14ac:dyDescent="0.25">
      <c r="A1444" s="95"/>
      <c r="B1444" s="95"/>
      <c r="C1444" s="99"/>
      <c r="D1444" s="96"/>
      <c r="E1444" s="97"/>
      <c r="F1444" s="98"/>
    </row>
    <row r="1445" spans="1:6" x14ac:dyDescent="0.25">
      <c r="A1445" s="95"/>
      <c r="B1445" s="95"/>
      <c r="C1445" s="99"/>
      <c r="D1445" s="96"/>
      <c r="E1445" s="97"/>
      <c r="F1445" s="98"/>
    </row>
    <row r="1446" spans="1:6" x14ac:dyDescent="0.25">
      <c r="A1446" s="95"/>
      <c r="B1446" s="95"/>
      <c r="C1446" s="99"/>
      <c r="D1446" s="96"/>
      <c r="E1446" s="97"/>
      <c r="F1446" s="98"/>
    </row>
    <row r="1447" spans="1:6" x14ac:dyDescent="0.25">
      <c r="A1447" s="95"/>
      <c r="B1447" s="95"/>
      <c r="C1447" s="99"/>
      <c r="D1447" s="96"/>
      <c r="E1447" s="97"/>
      <c r="F1447" s="98"/>
    </row>
    <row r="1448" spans="1:6" x14ac:dyDescent="0.25">
      <c r="A1448" s="95"/>
      <c r="B1448" s="95"/>
      <c r="C1448" s="99"/>
      <c r="D1448" s="96"/>
      <c r="E1448" s="97"/>
      <c r="F1448" s="98"/>
    </row>
    <row r="1449" spans="1:6" x14ac:dyDescent="0.25">
      <c r="A1449" s="95"/>
      <c r="B1449" s="95"/>
      <c r="C1449" s="99"/>
      <c r="D1449" s="96"/>
      <c r="E1449" s="97"/>
      <c r="F1449" s="98"/>
    </row>
    <row r="1450" spans="1:6" x14ac:dyDescent="0.25">
      <c r="A1450" s="95"/>
      <c r="B1450" s="95"/>
      <c r="C1450" s="99"/>
      <c r="D1450" s="96"/>
      <c r="E1450" s="97"/>
      <c r="F1450" s="98"/>
    </row>
    <row r="1451" spans="1:6" x14ac:dyDescent="0.25">
      <c r="A1451" s="95"/>
      <c r="B1451" s="95"/>
      <c r="C1451" s="99"/>
      <c r="D1451" s="96"/>
      <c r="E1451" s="97"/>
      <c r="F1451" s="98"/>
    </row>
    <row r="1452" spans="1:6" x14ac:dyDescent="0.25">
      <c r="A1452" s="95"/>
      <c r="B1452" s="95"/>
      <c r="C1452" s="99"/>
      <c r="D1452" s="96"/>
      <c r="E1452" s="97"/>
      <c r="F1452" s="98"/>
    </row>
    <row r="1453" spans="1:6" x14ac:dyDescent="0.25">
      <c r="A1453" s="95"/>
      <c r="B1453" s="95"/>
      <c r="C1453" s="99"/>
      <c r="D1453" s="96"/>
      <c r="E1453" s="97"/>
      <c r="F1453" s="98"/>
    </row>
    <row r="1454" spans="1:6" x14ac:dyDescent="0.25">
      <c r="A1454" s="95"/>
      <c r="B1454" s="95"/>
      <c r="C1454" s="99"/>
      <c r="D1454" s="96"/>
      <c r="E1454" s="97"/>
      <c r="F1454" s="98"/>
    </row>
    <row r="1455" spans="1:6" x14ac:dyDescent="0.25">
      <c r="A1455" s="95"/>
      <c r="B1455" s="95"/>
      <c r="C1455" s="99"/>
      <c r="D1455" s="96"/>
      <c r="E1455" s="97"/>
      <c r="F1455" s="98"/>
    </row>
    <row r="1456" spans="1:6" x14ac:dyDescent="0.25">
      <c r="A1456" s="95"/>
      <c r="B1456" s="95"/>
      <c r="C1456" s="99"/>
      <c r="D1456" s="96"/>
      <c r="E1456" s="97"/>
      <c r="F1456" s="98"/>
    </row>
    <row r="1457" spans="1:6" x14ac:dyDescent="0.25">
      <c r="A1457" s="95"/>
      <c r="B1457" s="95"/>
      <c r="C1457" s="99"/>
      <c r="D1457" s="96"/>
      <c r="E1457" s="97"/>
      <c r="F1457" s="98"/>
    </row>
    <row r="1458" spans="1:6" x14ac:dyDescent="0.25">
      <c r="A1458" s="95"/>
      <c r="B1458" s="95"/>
      <c r="C1458" s="99"/>
      <c r="D1458" s="96"/>
      <c r="E1458" s="97"/>
      <c r="F1458" s="98"/>
    </row>
    <row r="1459" spans="1:6" x14ac:dyDescent="0.25">
      <c r="A1459" s="95"/>
      <c r="B1459" s="95"/>
      <c r="C1459" s="99"/>
      <c r="D1459" s="96"/>
      <c r="E1459" s="97"/>
      <c r="F1459" s="98"/>
    </row>
    <row r="1460" spans="1:6" x14ac:dyDescent="0.25">
      <c r="A1460" s="95"/>
      <c r="B1460" s="95"/>
      <c r="C1460" s="99"/>
      <c r="D1460" s="96"/>
      <c r="E1460" s="97"/>
      <c r="F1460" s="98"/>
    </row>
    <row r="1461" spans="1:6" x14ac:dyDescent="0.25">
      <c r="A1461" s="95"/>
      <c r="B1461" s="95"/>
      <c r="C1461" s="99"/>
      <c r="D1461" s="96"/>
      <c r="E1461" s="97"/>
      <c r="F1461" s="98"/>
    </row>
    <row r="1462" spans="1:6" x14ac:dyDescent="0.25">
      <c r="A1462" s="95"/>
      <c r="B1462" s="95"/>
      <c r="C1462" s="99"/>
      <c r="D1462" s="96"/>
      <c r="E1462" s="97"/>
      <c r="F1462" s="98"/>
    </row>
    <row r="1463" spans="1:6" x14ac:dyDescent="0.25">
      <c r="A1463" s="95"/>
      <c r="B1463" s="95"/>
      <c r="C1463" s="99"/>
      <c r="D1463" s="96"/>
      <c r="E1463" s="97"/>
      <c r="F1463" s="98"/>
    </row>
    <row r="1464" spans="1:6" x14ac:dyDescent="0.25">
      <c r="A1464" s="95"/>
      <c r="B1464" s="95"/>
      <c r="C1464" s="99"/>
      <c r="D1464" s="96"/>
      <c r="E1464" s="97"/>
      <c r="F1464" s="98"/>
    </row>
    <row r="1465" spans="1:6" x14ac:dyDescent="0.25">
      <c r="A1465" s="95"/>
      <c r="B1465" s="95"/>
      <c r="C1465" s="99"/>
      <c r="D1465" s="96"/>
      <c r="E1465" s="97"/>
      <c r="F1465" s="98"/>
    </row>
    <row r="1466" spans="1:6" x14ac:dyDescent="0.25">
      <c r="A1466" s="95"/>
      <c r="B1466" s="95"/>
      <c r="C1466" s="99"/>
      <c r="D1466" s="96"/>
      <c r="E1466" s="97"/>
      <c r="F1466" s="98"/>
    </row>
    <row r="1467" spans="1:6" x14ac:dyDescent="0.25">
      <c r="A1467" s="95"/>
      <c r="B1467" s="95"/>
      <c r="C1467" s="99"/>
      <c r="D1467" s="96"/>
      <c r="E1467" s="97"/>
      <c r="F1467" s="98"/>
    </row>
    <row r="1468" spans="1:6" x14ac:dyDescent="0.25">
      <c r="A1468" s="95"/>
      <c r="B1468" s="95"/>
      <c r="C1468" s="99"/>
      <c r="D1468" s="96"/>
      <c r="E1468" s="97"/>
      <c r="F1468" s="98"/>
    </row>
    <row r="1469" spans="1:6" x14ac:dyDescent="0.25">
      <c r="A1469" s="95"/>
      <c r="B1469" s="95"/>
      <c r="C1469" s="99"/>
      <c r="D1469" s="96"/>
      <c r="E1469" s="97"/>
      <c r="F1469" s="98"/>
    </row>
    <row r="1470" spans="1:6" x14ac:dyDescent="0.25">
      <c r="A1470" s="95"/>
      <c r="B1470" s="95"/>
      <c r="C1470" s="99"/>
      <c r="D1470" s="96"/>
      <c r="E1470" s="97"/>
      <c r="F1470" s="98"/>
    </row>
    <row r="1471" spans="1:6" x14ac:dyDescent="0.25">
      <c r="A1471" s="95"/>
      <c r="B1471" s="95"/>
      <c r="C1471" s="99"/>
      <c r="D1471" s="96"/>
      <c r="E1471" s="97"/>
      <c r="F1471" s="98"/>
    </row>
    <row r="1472" spans="1:6" x14ac:dyDescent="0.25">
      <c r="A1472" s="95"/>
      <c r="B1472" s="95"/>
      <c r="C1472" s="99"/>
      <c r="D1472" s="96"/>
      <c r="E1472" s="97"/>
      <c r="F1472" s="98"/>
    </row>
    <row r="1473" spans="1:6" x14ac:dyDescent="0.25">
      <c r="A1473" s="95"/>
      <c r="B1473" s="95"/>
      <c r="C1473" s="99"/>
      <c r="D1473" s="96"/>
      <c r="E1473" s="97"/>
      <c r="F1473" s="98"/>
    </row>
    <row r="1474" spans="1:6" x14ac:dyDescent="0.25">
      <c r="A1474" s="95"/>
      <c r="B1474" s="95"/>
      <c r="C1474" s="99"/>
      <c r="D1474" s="96"/>
      <c r="E1474" s="97"/>
      <c r="F1474" s="98"/>
    </row>
    <row r="1475" spans="1:6" x14ac:dyDescent="0.25">
      <c r="A1475" s="95"/>
      <c r="B1475" s="95"/>
      <c r="C1475" s="99"/>
      <c r="D1475" s="96"/>
      <c r="E1475" s="97"/>
      <c r="F1475" s="98"/>
    </row>
    <row r="1476" spans="1:6" x14ac:dyDescent="0.25">
      <c r="A1476" s="95"/>
      <c r="B1476" s="95"/>
      <c r="C1476" s="99"/>
      <c r="D1476" s="96"/>
      <c r="E1476" s="97"/>
      <c r="F1476" s="98"/>
    </row>
    <row r="1477" spans="1:6" x14ac:dyDescent="0.25">
      <c r="A1477" s="95"/>
      <c r="B1477" s="95"/>
      <c r="C1477" s="99"/>
      <c r="D1477" s="96"/>
      <c r="E1477" s="97"/>
      <c r="F1477" s="98"/>
    </row>
    <row r="1478" spans="1:6" x14ac:dyDescent="0.25">
      <c r="A1478" s="95"/>
      <c r="B1478" s="95"/>
      <c r="C1478" s="99"/>
      <c r="D1478" s="96"/>
      <c r="E1478" s="97"/>
      <c r="F1478" s="98"/>
    </row>
    <row r="1479" spans="1:6" x14ac:dyDescent="0.25">
      <c r="A1479" s="95"/>
      <c r="B1479" s="95"/>
      <c r="C1479" s="99"/>
      <c r="D1479" s="96"/>
      <c r="E1479" s="97"/>
      <c r="F1479" s="98"/>
    </row>
    <row r="1480" spans="1:6" x14ac:dyDescent="0.25">
      <c r="A1480" s="95"/>
      <c r="B1480" s="95"/>
      <c r="C1480" s="99"/>
      <c r="D1480" s="96"/>
      <c r="E1480" s="97"/>
      <c r="F1480" s="98"/>
    </row>
    <row r="1481" spans="1:6" x14ac:dyDescent="0.25">
      <c r="A1481" s="95"/>
      <c r="B1481" s="95"/>
      <c r="C1481" s="99"/>
      <c r="D1481" s="96"/>
      <c r="E1481" s="97"/>
      <c r="F1481" s="98"/>
    </row>
    <row r="1482" spans="1:6" x14ac:dyDescent="0.25">
      <c r="A1482" s="95"/>
      <c r="B1482" s="95"/>
      <c r="C1482" s="99"/>
      <c r="D1482" s="96"/>
      <c r="E1482" s="97"/>
      <c r="F1482" s="98"/>
    </row>
    <row r="1483" spans="1:6" x14ac:dyDescent="0.25">
      <c r="A1483" s="95"/>
      <c r="B1483" s="95"/>
      <c r="C1483" s="99"/>
      <c r="D1483" s="96"/>
      <c r="E1483" s="97"/>
      <c r="F1483" s="98"/>
    </row>
    <row r="1484" spans="1:6" x14ac:dyDescent="0.25">
      <c r="A1484" s="95"/>
      <c r="B1484" s="95"/>
      <c r="C1484" s="99"/>
      <c r="D1484" s="96"/>
      <c r="E1484" s="97"/>
      <c r="F1484" s="98"/>
    </row>
    <row r="1485" spans="1:6" x14ac:dyDescent="0.25">
      <c r="A1485" s="95"/>
      <c r="B1485" s="95"/>
      <c r="C1485" s="99"/>
      <c r="D1485" s="96"/>
      <c r="E1485" s="97"/>
      <c r="F1485" s="98"/>
    </row>
    <row r="1486" spans="1:6" x14ac:dyDescent="0.25">
      <c r="A1486" s="95"/>
      <c r="B1486" s="95"/>
      <c r="C1486" s="99"/>
      <c r="D1486" s="96"/>
      <c r="E1486" s="97"/>
      <c r="F1486" s="98"/>
    </row>
    <row r="1487" spans="1:6" x14ac:dyDescent="0.25">
      <c r="A1487" s="95"/>
      <c r="B1487" s="95"/>
      <c r="C1487" s="99"/>
      <c r="D1487" s="96"/>
      <c r="E1487" s="97"/>
      <c r="F1487" s="98"/>
    </row>
    <row r="1488" spans="1:6" x14ac:dyDescent="0.25">
      <c r="A1488" s="95"/>
      <c r="B1488" s="95"/>
      <c r="C1488" s="99"/>
      <c r="D1488" s="96"/>
      <c r="E1488" s="97"/>
      <c r="F1488" s="98"/>
    </row>
    <row r="1489" spans="1:6" x14ac:dyDescent="0.25">
      <c r="A1489" s="95"/>
      <c r="B1489" s="95"/>
      <c r="C1489" s="99"/>
      <c r="D1489" s="96"/>
      <c r="E1489" s="97"/>
      <c r="F1489" s="98"/>
    </row>
    <row r="1490" spans="1:6" x14ac:dyDescent="0.25">
      <c r="A1490" s="95"/>
      <c r="B1490" s="95"/>
      <c r="C1490" s="99"/>
      <c r="D1490" s="96"/>
      <c r="E1490" s="97"/>
      <c r="F1490" s="98"/>
    </row>
    <row r="1491" spans="1:6" x14ac:dyDescent="0.25">
      <c r="A1491" s="95"/>
      <c r="B1491" s="95"/>
      <c r="C1491" s="99"/>
      <c r="D1491" s="96"/>
      <c r="E1491" s="97"/>
      <c r="F1491" s="98"/>
    </row>
    <row r="1492" spans="1:6" x14ac:dyDescent="0.25">
      <c r="A1492" s="95"/>
      <c r="B1492" s="95"/>
      <c r="C1492" s="99"/>
      <c r="D1492" s="96"/>
      <c r="E1492" s="97"/>
      <c r="F1492" s="98"/>
    </row>
    <row r="1493" spans="1:6" x14ac:dyDescent="0.25">
      <c r="A1493" s="95"/>
      <c r="B1493" s="95"/>
      <c r="C1493" s="99"/>
      <c r="D1493" s="96"/>
      <c r="E1493" s="97"/>
      <c r="F1493" s="98"/>
    </row>
    <row r="1494" spans="1:6" x14ac:dyDescent="0.25">
      <c r="A1494" s="95"/>
      <c r="B1494" s="95"/>
      <c r="C1494" s="99"/>
      <c r="D1494" s="96"/>
      <c r="E1494" s="97"/>
      <c r="F1494" s="98"/>
    </row>
    <row r="1495" spans="1:6" x14ac:dyDescent="0.25">
      <c r="A1495" s="95"/>
      <c r="B1495" s="95"/>
      <c r="C1495" s="99"/>
      <c r="D1495" s="96"/>
      <c r="E1495" s="97"/>
      <c r="F1495" s="98"/>
    </row>
    <row r="1496" spans="1:6" x14ac:dyDescent="0.25">
      <c r="A1496" s="95"/>
      <c r="B1496" s="95"/>
      <c r="C1496" s="99"/>
      <c r="D1496" s="96"/>
      <c r="E1496" s="97"/>
      <c r="F1496" s="98"/>
    </row>
    <row r="1497" spans="1:6" x14ac:dyDescent="0.25">
      <c r="A1497" s="95"/>
      <c r="B1497" s="95"/>
      <c r="C1497" s="99"/>
      <c r="D1497" s="96"/>
      <c r="E1497" s="97"/>
      <c r="F1497" s="98"/>
    </row>
    <row r="1498" spans="1:6" x14ac:dyDescent="0.25">
      <c r="A1498" s="95"/>
      <c r="B1498" s="95"/>
      <c r="C1498" s="99"/>
      <c r="D1498" s="96"/>
      <c r="E1498" s="97"/>
      <c r="F1498" s="98"/>
    </row>
    <row r="1499" spans="1:6" x14ac:dyDescent="0.25">
      <c r="A1499" s="95"/>
      <c r="B1499" s="95"/>
      <c r="C1499" s="99"/>
      <c r="D1499" s="96"/>
      <c r="E1499" s="97"/>
      <c r="F1499" s="98"/>
    </row>
    <row r="1500" spans="1:6" x14ac:dyDescent="0.25">
      <c r="A1500" s="95"/>
      <c r="B1500" s="95"/>
      <c r="C1500" s="99"/>
      <c r="D1500" s="96"/>
      <c r="E1500" s="97"/>
      <c r="F1500" s="98"/>
    </row>
    <row r="1501" spans="1:6" x14ac:dyDescent="0.25">
      <c r="A1501" s="95"/>
      <c r="B1501" s="95"/>
      <c r="C1501" s="99"/>
      <c r="D1501" s="96"/>
      <c r="E1501" s="97"/>
      <c r="F1501" s="98"/>
    </row>
    <row r="1502" spans="1:6" x14ac:dyDescent="0.25">
      <c r="A1502" s="95"/>
      <c r="B1502" s="95"/>
      <c r="C1502" s="99"/>
      <c r="D1502" s="96"/>
      <c r="E1502" s="97"/>
      <c r="F1502" s="98"/>
    </row>
    <row r="1503" spans="1:6" x14ac:dyDescent="0.25">
      <c r="A1503" s="95"/>
      <c r="B1503" s="95"/>
      <c r="C1503" s="99"/>
      <c r="D1503" s="96"/>
      <c r="E1503" s="97"/>
      <c r="F1503" s="98"/>
    </row>
    <row r="1504" spans="1:6" x14ac:dyDescent="0.25">
      <c r="A1504" s="95"/>
      <c r="B1504" s="95"/>
      <c r="C1504" s="99"/>
      <c r="D1504" s="96"/>
      <c r="E1504" s="97"/>
      <c r="F1504" s="98"/>
    </row>
    <row r="1505" spans="1:6" x14ac:dyDescent="0.25">
      <c r="A1505" s="95"/>
      <c r="B1505" s="95"/>
      <c r="C1505" s="99"/>
      <c r="D1505" s="96"/>
      <c r="E1505" s="97"/>
      <c r="F1505" s="98"/>
    </row>
    <row r="1506" spans="1:6" x14ac:dyDescent="0.25">
      <c r="A1506" s="95"/>
      <c r="B1506" s="95"/>
      <c r="C1506" s="99"/>
      <c r="D1506" s="96"/>
      <c r="E1506" s="97"/>
      <c r="F1506" s="98"/>
    </row>
    <row r="1507" spans="1:6" x14ac:dyDescent="0.25">
      <c r="A1507" s="95"/>
      <c r="B1507" s="95"/>
      <c r="C1507" s="99"/>
      <c r="D1507" s="96"/>
      <c r="E1507" s="97"/>
      <c r="F1507" s="98"/>
    </row>
    <row r="1508" spans="1:6" x14ac:dyDescent="0.25">
      <c r="A1508" s="95"/>
      <c r="B1508" s="95"/>
      <c r="C1508" s="99"/>
      <c r="D1508" s="96"/>
      <c r="E1508" s="97"/>
      <c r="F1508" s="98"/>
    </row>
    <row r="1509" spans="1:6" x14ac:dyDescent="0.25">
      <c r="A1509" s="95"/>
      <c r="B1509" s="95"/>
      <c r="C1509" s="99"/>
      <c r="D1509" s="96"/>
      <c r="E1509" s="97"/>
      <c r="F1509" s="98"/>
    </row>
    <row r="1510" spans="1:6" x14ac:dyDescent="0.25">
      <c r="A1510" s="95"/>
      <c r="B1510" s="95"/>
      <c r="C1510" s="99"/>
      <c r="D1510" s="96"/>
      <c r="E1510" s="97"/>
      <c r="F1510" s="98"/>
    </row>
    <row r="1511" spans="1:6" x14ac:dyDescent="0.25">
      <c r="A1511" s="95"/>
      <c r="B1511" s="95"/>
      <c r="C1511" s="99"/>
      <c r="D1511" s="96"/>
      <c r="E1511" s="97"/>
      <c r="F1511" s="98"/>
    </row>
    <row r="1512" spans="1:6" x14ac:dyDescent="0.25">
      <c r="A1512" s="95"/>
      <c r="B1512" s="95"/>
      <c r="C1512" s="99"/>
      <c r="D1512" s="96"/>
      <c r="E1512" s="97"/>
      <c r="F1512" s="98"/>
    </row>
    <row r="1513" spans="1:6" x14ac:dyDescent="0.25">
      <c r="A1513" s="95"/>
      <c r="B1513" s="95"/>
      <c r="C1513" s="99"/>
      <c r="D1513" s="96"/>
      <c r="E1513" s="97"/>
      <c r="F1513" s="98"/>
    </row>
    <row r="1514" spans="1:6" x14ac:dyDescent="0.25">
      <c r="A1514" s="95"/>
      <c r="B1514" s="95"/>
      <c r="C1514" s="99"/>
      <c r="D1514" s="96"/>
      <c r="E1514" s="97"/>
      <c r="F1514" s="98"/>
    </row>
    <row r="1515" spans="1:6" x14ac:dyDescent="0.25">
      <c r="A1515" s="95"/>
      <c r="B1515" s="95"/>
      <c r="C1515" s="99"/>
      <c r="D1515" s="96"/>
      <c r="E1515" s="97"/>
      <c r="F1515" s="98"/>
    </row>
    <row r="1516" spans="1:6" x14ac:dyDescent="0.25">
      <c r="A1516" s="95"/>
      <c r="B1516" s="95"/>
      <c r="C1516" s="99"/>
      <c r="D1516" s="96"/>
      <c r="E1516" s="97"/>
      <c r="F1516" s="98"/>
    </row>
    <row r="1517" spans="1:6" x14ac:dyDescent="0.25">
      <c r="A1517" s="95"/>
      <c r="B1517" s="95"/>
      <c r="C1517" s="99"/>
      <c r="D1517" s="96"/>
      <c r="E1517" s="97"/>
      <c r="F1517" s="98"/>
    </row>
    <row r="1518" spans="1:6" x14ac:dyDescent="0.25">
      <c r="A1518" s="95"/>
      <c r="B1518" s="95"/>
      <c r="C1518" s="99"/>
      <c r="D1518" s="96"/>
      <c r="E1518" s="97"/>
      <c r="F1518" s="98"/>
    </row>
    <row r="1519" spans="1:6" x14ac:dyDescent="0.25">
      <c r="A1519" s="95"/>
      <c r="B1519" s="95"/>
      <c r="C1519" s="99"/>
      <c r="D1519" s="96"/>
      <c r="E1519" s="97"/>
      <c r="F1519" s="98"/>
    </row>
    <row r="1520" spans="1:6" x14ac:dyDescent="0.25">
      <c r="A1520" s="95"/>
      <c r="B1520" s="95"/>
      <c r="C1520" s="99"/>
      <c r="D1520" s="96"/>
      <c r="E1520" s="97"/>
      <c r="F1520" s="98"/>
    </row>
    <row r="1521" spans="1:6" x14ac:dyDescent="0.25">
      <c r="A1521" s="95"/>
      <c r="B1521" s="95"/>
      <c r="C1521" s="99"/>
      <c r="D1521" s="96"/>
      <c r="E1521" s="97"/>
      <c r="F1521" s="98"/>
    </row>
    <row r="1522" spans="1:6" x14ac:dyDescent="0.25">
      <c r="A1522" s="95"/>
      <c r="B1522" s="95"/>
      <c r="C1522" s="99"/>
      <c r="D1522" s="96"/>
      <c r="E1522" s="97"/>
      <c r="F1522" s="98"/>
    </row>
    <row r="1523" spans="1:6" x14ac:dyDescent="0.25">
      <c r="A1523" s="95"/>
      <c r="B1523" s="95"/>
      <c r="C1523" s="99"/>
      <c r="D1523" s="96"/>
      <c r="E1523" s="97"/>
      <c r="F1523" s="98"/>
    </row>
    <row r="1524" spans="1:6" x14ac:dyDescent="0.25">
      <c r="A1524" s="95"/>
      <c r="B1524" s="95"/>
      <c r="C1524" s="99"/>
      <c r="D1524" s="96"/>
      <c r="E1524" s="97"/>
      <c r="F1524" s="98"/>
    </row>
    <row r="1525" spans="1:6" x14ac:dyDescent="0.25">
      <c r="A1525" s="95"/>
      <c r="B1525" s="95"/>
      <c r="C1525" s="99"/>
      <c r="D1525" s="96"/>
      <c r="E1525" s="97"/>
      <c r="F1525" s="98"/>
    </row>
    <row r="1526" spans="1:6" x14ac:dyDescent="0.25">
      <c r="A1526" s="95"/>
      <c r="B1526" s="95"/>
      <c r="C1526" s="99"/>
      <c r="D1526" s="96"/>
      <c r="E1526" s="97"/>
      <c r="F1526" s="98"/>
    </row>
    <row r="1527" spans="1:6" x14ac:dyDescent="0.25">
      <c r="A1527" s="95"/>
      <c r="B1527" s="95"/>
      <c r="C1527" s="99"/>
      <c r="D1527" s="96"/>
      <c r="E1527" s="97"/>
      <c r="F1527" s="98"/>
    </row>
    <row r="1528" spans="1:6" x14ac:dyDescent="0.25">
      <c r="A1528" s="95"/>
      <c r="B1528" s="95"/>
      <c r="C1528" s="99"/>
      <c r="D1528" s="96"/>
      <c r="E1528" s="97"/>
      <c r="F1528" s="98"/>
    </row>
    <row r="1529" spans="1:6" x14ac:dyDescent="0.25">
      <c r="A1529" s="95"/>
      <c r="B1529" s="95"/>
      <c r="C1529" s="99"/>
      <c r="D1529" s="96"/>
      <c r="E1529" s="97"/>
      <c r="F1529" s="98"/>
    </row>
    <row r="1530" spans="1:6" x14ac:dyDescent="0.25">
      <c r="A1530" s="95"/>
      <c r="B1530" s="95"/>
      <c r="C1530" s="99"/>
      <c r="D1530" s="96"/>
      <c r="E1530" s="97"/>
      <c r="F1530" s="98"/>
    </row>
    <row r="1531" spans="1:6" x14ac:dyDescent="0.25">
      <c r="A1531" s="95"/>
      <c r="B1531" s="95"/>
      <c r="C1531" s="99"/>
      <c r="D1531" s="96"/>
      <c r="E1531" s="97"/>
      <c r="F1531" s="98"/>
    </row>
    <row r="1532" spans="1:6" x14ac:dyDescent="0.25">
      <c r="A1532" s="95"/>
      <c r="B1532" s="95"/>
      <c r="C1532" s="99"/>
      <c r="D1532" s="96"/>
      <c r="E1532" s="97"/>
      <c r="F1532" s="98"/>
    </row>
    <row r="1533" spans="1:6" x14ac:dyDescent="0.25">
      <c r="A1533" s="95"/>
      <c r="B1533" s="95"/>
      <c r="C1533" s="99"/>
      <c r="D1533" s="96"/>
      <c r="E1533" s="97"/>
      <c r="F1533" s="98"/>
    </row>
    <row r="1534" spans="1:6" x14ac:dyDescent="0.25">
      <c r="A1534" s="95"/>
      <c r="B1534" s="95"/>
      <c r="C1534" s="99"/>
      <c r="D1534" s="96"/>
      <c r="E1534" s="97"/>
      <c r="F1534" s="98"/>
    </row>
    <row r="1535" spans="1:6" x14ac:dyDescent="0.25">
      <c r="A1535" s="95"/>
      <c r="B1535" s="95"/>
      <c r="C1535" s="99"/>
      <c r="D1535" s="96"/>
      <c r="E1535" s="97"/>
      <c r="F1535" s="98"/>
    </row>
    <row r="1536" spans="1:6" x14ac:dyDescent="0.25">
      <c r="A1536" s="95"/>
      <c r="B1536" s="95"/>
      <c r="C1536" s="99"/>
      <c r="D1536" s="96"/>
      <c r="E1536" s="97"/>
      <c r="F1536" s="98"/>
    </row>
    <row r="1537" spans="1:6" x14ac:dyDescent="0.25">
      <c r="A1537" s="95"/>
      <c r="B1537" s="95"/>
      <c r="C1537" s="99"/>
      <c r="D1537" s="96"/>
      <c r="E1537" s="97"/>
      <c r="F1537" s="98"/>
    </row>
    <row r="1538" spans="1:6" x14ac:dyDescent="0.25">
      <c r="A1538" s="95"/>
      <c r="B1538" s="95"/>
      <c r="C1538" s="99"/>
      <c r="D1538" s="96"/>
      <c r="E1538" s="97"/>
      <c r="F1538" s="98"/>
    </row>
    <row r="1539" spans="1:6" x14ac:dyDescent="0.25">
      <c r="A1539" s="95"/>
      <c r="B1539" s="95"/>
      <c r="C1539" s="99"/>
      <c r="D1539" s="96"/>
      <c r="E1539" s="97"/>
      <c r="F1539" s="98"/>
    </row>
    <row r="1540" spans="1:6" x14ac:dyDescent="0.25">
      <c r="A1540" s="95"/>
      <c r="B1540" s="95"/>
      <c r="C1540" s="99"/>
      <c r="D1540" s="96"/>
      <c r="E1540" s="97"/>
      <c r="F1540" s="98"/>
    </row>
    <row r="1541" spans="1:6" x14ac:dyDescent="0.25">
      <c r="A1541" s="95"/>
      <c r="B1541" s="95"/>
      <c r="C1541" s="99"/>
      <c r="D1541" s="96"/>
      <c r="E1541" s="97"/>
      <c r="F1541" s="98"/>
    </row>
    <row r="1542" spans="1:6" x14ac:dyDescent="0.25">
      <c r="A1542" s="95"/>
      <c r="B1542" s="95"/>
      <c r="C1542" s="99"/>
      <c r="D1542" s="96"/>
      <c r="E1542" s="97"/>
      <c r="F1542" s="98"/>
    </row>
    <row r="1543" spans="1:6" x14ac:dyDescent="0.25">
      <c r="A1543" s="95"/>
      <c r="B1543" s="95"/>
      <c r="C1543" s="99"/>
      <c r="D1543" s="96"/>
      <c r="E1543" s="97"/>
      <c r="F1543" s="98"/>
    </row>
    <row r="1544" spans="1:6" x14ac:dyDescent="0.25">
      <c r="A1544" s="95"/>
      <c r="B1544" s="95"/>
      <c r="C1544" s="99"/>
      <c r="D1544" s="96"/>
      <c r="E1544" s="97"/>
      <c r="F1544" s="98"/>
    </row>
    <row r="1545" spans="1:6" x14ac:dyDescent="0.25">
      <c r="A1545" s="95"/>
      <c r="B1545" s="95"/>
      <c r="C1545" s="99"/>
      <c r="D1545" s="96"/>
      <c r="E1545" s="97"/>
      <c r="F1545" s="98"/>
    </row>
    <row r="1546" spans="1:6" x14ac:dyDescent="0.25">
      <c r="A1546" s="95"/>
      <c r="B1546" s="95"/>
      <c r="C1546" s="99"/>
      <c r="D1546" s="96"/>
      <c r="E1546" s="97"/>
      <c r="F1546" s="98"/>
    </row>
    <row r="1547" spans="1:6" x14ac:dyDescent="0.25">
      <c r="A1547" s="95"/>
      <c r="B1547" s="95"/>
      <c r="C1547" s="99"/>
      <c r="D1547" s="96"/>
      <c r="E1547" s="97"/>
      <c r="F1547" s="98"/>
    </row>
    <row r="1548" spans="1:6" x14ac:dyDescent="0.25">
      <c r="A1548" s="95"/>
      <c r="B1548" s="95"/>
      <c r="C1548" s="99"/>
      <c r="D1548" s="96"/>
      <c r="E1548" s="97"/>
      <c r="F1548" s="98"/>
    </row>
    <row r="1549" spans="1:6" x14ac:dyDescent="0.25">
      <c r="A1549" s="95"/>
      <c r="B1549" s="95"/>
      <c r="C1549" s="99"/>
      <c r="D1549" s="96"/>
      <c r="E1549" s="97"/>
      <c r="F1549" s="98"/>
    </row>
    <row r="1550" spans="1:6" x14ac:dyDescent="0.25">
      <c r="A1550" s="95"/>
      <c r="B1550" s="95"/>
      <c r="C1550" s="99"/>
      <c r="D1550" s="96"/>
      <c r="E1550" s="97"/>
      <c r="F1550" s="98"/>
    </row>
    <row r="1551" spans="1:6" x14ac:dyDescent="0.25">
      <c r="A1551" s="95"/>
      <c r="B1551" s="95"/>
      <c r="C1551" s="99"/>
      <c r="D1551" s="96"/>
      <c r="E1551" s="97"/>
      <c r="F1551" s="98"/>
    </row>
    <row r="1552" spans="1:6" x14ac:dyDescent="0.25">
      <c r="A1552" s="95"/>
      <c r="B1552" s="95"/>
      <c r="C1552" s="99"/>
      <c r="D1552" s="96"/>
      <c r="E1552" s="97"/>
      <c r="F1552" s="98"/>
    </row>
    <row r="1553" spans="1:6" x14ac:dyDescent="0.25">
      <c r="A1553" s="95"/>
      <c r="B1553" s="95"/>
      <c r="C1553" s="99"/>
      <c r="D1553" s="96"/>
      <c r="E1553" s="97"/>
      <c r="F1553" s="98"/>
    </row>
    <row r="1554" spans="1:6" x14ac:dyDescent="0.25">
      <c r="A1554" s="95"/>
      <c r="B1554" s="95"/>
      <c r="C1554" s="99"/>
      <c r="D1554" s="96"/>
      <c r="E1554" s="97"/>
      <c r="F1554" s="98"/>
    </row>
    <row r="1555" spans="1:6" x14ac:dyDescent="0.25">
      <c r="A1555" s="95"/>
      <c r="B1555" s="95"/>
      <c r="C1555" s="99"/>
      <c r="D1555" s="96"/>
      <c r="E1555" s="97"/>
      <c r="F1555" s="98"/>
    </row>
    <row r="1556" spans="1:6" x14ac:dyDescent="0.25">
      <c r="A1556" s="95"/>
      <c r="B1556" s="95"/>
      <c r="C1556" s="99"/>
      <c r="D1556" s="96"/>
      <c r="E1556" s="97"/>
      <c r="F1556" s="98"/>
    </row>
    <row r="1557" spans="1:6" x14ac:dyDescent="0.25">
      <c r="A1557" s="95"/>
      <c r="B1557" s="95"/>
      <c r="C1557" s="99"/>
      <c r="D1557" s="96"/>
      <c r="E1557" s="97"/>
      <c r="F1557" s="98"/>
    </row>
    <row r="1558" spans="1:6" x14ac:dyDescent="0.25">
      <c r="A1558" s="95"/>
      <c r="B1558" s="95"/>
      <c r="C1558" s="99"/>
      <c r="D1558" s="96"/>
      <c r="E1558" s="97"/>
      <c r="F1558" s="98"/>
    </row>
    <row r="1559" spans="1:6" x14ac:dyDescent="0.25">
      <c r="A1559" s="95"/>
      <c r="B1559" s="95"/>
      <c r="C1559" s="99"/>
      <c r="D1559" s="96"/>
      <c r="E1559" s="97"/>
      <c r="F1559" s="98"/>
    </row>
    <row r="1560" spans="1:6" x14ac:dyDescent="0.25">
      <c r="A1560" s="95"/>
      <c r="B1560" s="95"/>
      <c r="C1560" s="99"/>
      <c r="D1560" s="96"/>
      <c r="E1560" s="97"/>
      <c r="F1560" s="98"/>
    </row>
    <row r="1561" spans="1:6" x14ac:dyDescent="0.25">
      <c r="A1561" s="95"/>
      <c r="B1561" s="95"/>
      <c r="C1561" s="99"/>
      <c r="D1561" s="96"/>
      <c r="E1561" s="97"/>
      <c r="F1561" s="98"/>
    </row>
    <row r="1562" spans="1:6" x14ac:dyDescent="0.25">
      <c r="A1562" s="95"/>
      <c r="B1562" s="95"/>
      <c r="C1562" s="99"/>
      <c r="D1562" s="96"/>
      <c r="E1562" s="97"/>
      <c r="F1562" s="98"/>
    </row>
    <row r="1563" spans="1:6" x14ac:dyDescent="0.25">
      <c r="A1563" s="95"/>
      <c r="B1563" s="95"/>
      <c r="C1563" s="99"/>
      <c r="D1563" s="96"/>
      <c r="E1563" s="97"/>
      <c r="F1563" s="98"/>
    </row>
    <row r="1564" spans="1:6" x14ac:dyDescent="0.25">
      <c r="A1564" s="95"/>
      <c r="B1564" s="95"/>
      <c r="C1564" s="99"/>
      <c r="D1564" s="96"/>
      <c r="E1564" s="97"/>
      <c r="F1564" s="98"/>
    </row>
    <row r="1565" spans="1:6" x14ac:dyDescent="0.25">
      <c r="A1565" s="95"/>
      <c r="B1565" s="95"/>
      <c r="C1565" s="99"/>
      <c r="D1565" s="96"/>
      <c r="E1565" s="97"/>
      <c r="F1565" s="98"/>
    </row>
    <row r="1566" spans="1:6" x14ac:dyDescent="0.25">
      <c r="A1566" s="95"/>
      <c r="B1566" s="95"/>
      <c r="C1566" s="99"/>
      <c r="D1566" s="96"/>
      <c r="E1566" s="97"/>
      <c r="F1566" s="98"/>
    </row>
    <row r="1567" spans="1:6" x14ac:dyDescent="0.25">
      <c r="A1567" s="95"/>
      <c r="B1567" s="95"/>
      <c r="C1567" s="99"/>
      <c r="D1567" s="96"/>
      <c r="E1567" s="97"/>
      <c r="F1567" s="98"/>
    </row>
    <row r="1568" spans="1:6" x14ac:dyDescent="0.25">
      <c r="A1568" s="95"/>
      <c r="B1568" s="95"/>
      <c r="C1568" s="99"/>
      <c r="D1568" s="96"/>
      <c r="E1568" s="97"/>
      <c r="F1568" s="98"/>
    </row>
    <row r="1569" spans="1:6" x14ac:dyDescent="0.25">
      <c r="A1569" s="95"/>
      <c r="B1569" s="95"/>
      <c r="C1569" s="99"/>
      <c r="D1569" s="96"/>
      <c r="E1569" s="97"/>
      <c r="F1569" s="98"/>
    </row>
    <row r="1570" spans="1:6" x14ac:dyDescent="0.25">
      <c r="A1570" s="95"/>
      <c r="B1570" s="95"/>
      <c r="C1570" s="99"/>
      <c r="D1570" s="96"/>
      <c r="E1570" s="97"/>
      <c r="F1570" s="98"/>
    </row>
    <row r="1571" spans="1:6" x14ac:dyDescent="0.25">
      <c r="A1571" s="95"/>
      <c r="B1571" s="95"/>
      <c r="C1571" s="99"/>
      <c r="D1571" s="96"/>
      <c r="E1571" s="97"/>
      <c r="F1571" s="98"/>
    </row>
    <row r="1572" spans="1:6" x14ac:dyDescent="0.25">
      <c r="A1572" s="95"/>
      <c r="B1572" s="95"/>
      <c r="C1572" s="99"/>
      <c r="D1572" s="96"/>
      <c r="E1572" s="97"/>
      <c r="F1572" s="98"/>
    </row>
    <row r="1573" spans="1:6" x14ac:dyDescent="0.25">
      <c r="A1573" s="95"/>
      <c r="B1573" s="95"/>
      <c r="C1573" s="99"/>
      <c r="D1573" s="96"/>
      <c r="E1573" s="97"/>
      <c r="F1573" s="98"/>
    </row>
    <row r="1574" spans="1:6" x14ac:dyDescent="0.25">
      <c r="A1574" s="95"/>
      <c r="B1574" s="95"/>
      <c r="C1574" s="99"/>
      <c r="D1574" s="96"/>
      <c r="E1574" s="97"/>
      <c r="F1574" s="98"/>
    </row>
    <row r="1575" spans="1:6" x14ac:dyDescent="0.25">
      <c r="A1575" s="95"/>
      <c r="B1575" s="95"/>
      <c r="C1575" s="99"/>
      <c r="D1575" s="96"/>
      <c r="E1575" s="97"/>
      <c r="F1575" s="98"/>
    </row>
    <row r="1576" spans="1:6" x14ac:dyDescent="0.25">
      <c r="A1576" s="95"/>
      <c r="B1576" s="95"/>
      <c r="C1576" s="99"/>
      <c r="D1576" s="96"/>
      <c r="E1576" s="97"/>
      <c r="F1576" s="98"/>
    </row>
    <row r="1577" spans="1:6" x14ac:dyDescent="0.25">
      <c r="A1577" s="95"/>
      <c r="B1577" s="95"/>
      <c r="C1577" s="99"/>
      <c r="D1577" s="96"/>
      <c r="E1577" s="97"/>
      <c r="F1577" s="98"/>
    </row>
    <row r="1578" spans="1:6" x14ac:dyDescent="0.25">
      <c r="A1578" s="95"/>
      <c r="B1578" s="95"/>
      <c r="C1578" s="99"/>
      <c r="D1578" s="96"/>
      <c r="E1578" s="97"/>
      <c r="F1578" s="98"/>
    </row>
    <row r="1579" spans="1:6" x14ac:dyDescent="0.25">
      <c r="A1579" s="95"/>
      <c r="B1579" s="95"/>
      <c r="C1579" s="99"/>
      <c r="D1579" s="96"/>
      <c r="E1579" s="97"/>
      <c r="F1579" s="98"/>
    </row>
    <row r="1580" spans="1:6" x14ac:dyDescent="0.25">
      <c r="A1580" s="95"/>
      <c r="B1580" s="95"/>
      <c r="C1580" s="99"/>
      <c r="D1580" s="96"/>
      <c r="E1580" s="97"/>
      <c r="F1580" s="98"/>
    </row>
    <row r="1581" spans="1:6" x14ac:dyDescent="0.25">
      <c r="A1581" s="95"/>
      <c r="B1581" s="95"/>
      <c r="C1581" s="99"/>
      <c r="D1581" s="96"/>
      <c r="E1581" s="97"/>
      <c r="F1581" s="98"/>
    </row>
    <row r="1582" spans="1:6" x14ac:dyDescent="0.25">
      <c r="A1582" s="95"/>
      <c r="B1582" s="95"/>
      <c r="C1582" s="99"/>
      <c r="D1582" s="96"/>
      <c r="E1582" s="97"/>
      <c r="F1582" s="98"/>
    </row>
    <row r="1583" spans="1:6" x14ac:dyDescent="0.25">
      <c r="A1583" s="95"/>
      <c r="B1583" s="95"/>
      <c r="C1583" s="99"/>
      <c r="D1583" s="96"/>
      <c r="E1583" s="97"/>
      <c r="F1583" s="98"/>
    </row>
    <row r="1584" spans="1:6" x14ac:dyDescent="0.25">
      <c r="A1584" s="95"/>
      <c r="B1584" s="95"/>
      <c r="C1584" s="99"/>
      <c r="D1584" s="96"/>
      <c r="E1584" s="97"/>
      <c r="F1584" s="98"/>
    </row>
    <row r="1585" spans="1:6" x14ac:dyDescent="0.25">
      <c r="A1585" s="95"/>
      <c r="B1585" s="95"/>
      <c r="C1585" s="99"/>
      <c r="D1585" s="96"/>
      <c r="E1585" s="97"/>
      <c r="F1585" s="98"/>
    </row>
    <row r="1586" spans="1:6" x14ac:dyDescent="0.25">
      <c r="A1586" s="95"/>
      <c r="B1586" s="95"/>
      <c r="C1586" s="99"/>
      <c r="D1586" s="96"/>
      <c r="E1586" s="97"/>
      <c r="F1586" s="98"/>
    </row>
    <row r="1587" spans="1:6" x14ac:dyDescent="0.25">
      <c r="A1587" s="95"/>
      <c r="B1587" s="95"/>
      <c r="C1587" s="99"/>
      <c r="D1587" s="96"/>
      <c r="E1587" s="97"/>
      <c r="F1587" s="98"/>
    </row>
    <row r="1588" spans="1:6" x14ac:dyDescent="0.25">
      <c r="A1588" s="95"/>
      <c r="B1588" s="95"/>
      <c r="C1588" s="99"/>
      <c r="D1588" s="96"/>
      <c r="E1588" s="97"/>
      <c r="F1588" s="98"/>
    </row>
    <row r="1589" spans="1:6" x14ac:dyDescent="0.25">
      <c r="A1589" s="95"/>
      <c r="B1589" s="95"/>
      <c r="C1589" s="99"/>
      <c r="D1589" s="96"/>
      <c r="E1589" s="97"/>
      <c r="F1589" s="98"/>
    </row>
    <row r="1590" spans="1:6" x14ac:dyDescent="0.25">
      <c r="A1590" s="95"/>
      <c r="B1590" s="95"/>
      <c r="C1590" s="99"/>
      <c r="D1590" s="96"/>
      <c r="E1590" s="97"/>
      <c r="F1590" s="98"/>
    </row>
    <row r="1591" spans="1:6" x14ac:dyDescent="0.25">
      <c r="A1591" s="95"/>
      <c r="B1591" s="95"/>
      <c r="C1591" s="99"/>
      <c r="D1591" s="96"/>
      <c r="E1591" s="97"/>
      <c r="F1591" s="98"/>
    </row>
    <row r="1592" spans="1:6" x14ac:dyDescent="0.25">
      <c r="A1592" s="95"/>
      <c r="B1592" s="95"/>
      <c r="C1592" s="99"/>
      <c r="D1592" s="96"/>
      <c r="E1592" s="97"/>
      <c r="F1592" s="98"/>
    </row>
    <row r="1593" spans="1:6" x14ac:dyDescent="0.25">
      <c r="A1593" s="95"/>
      <c r="B1593" s="95"/>
      <c r="C1593" s="99"/>
      <c r="D1593" s="96"/>
      <c r="E1593" s="97"/>
      <c r="F1593" s="98"/>
    </row>
    <row r="1594" spans="1:6" x14ac:dyDescent="0.25">
      <c r="A1594" s="95"/>
      <c r="B1594" s="95"/>
      <c r="C1594" s="99"/>
      <c r="D1594" s="96"/>
      <c r="E1594" s="97"/>
      <c r="F1594" s="98"/>
    </row>
    <row r="1595" spans="1:6" x14ac:dyDescent="0.25">
      <c r="A1595" s="95"/>
      <c r="B1595" s="95"/>
      <c r="C1595" s="99"/>
      <c r="D1595" s="96"/>
      <c r="E1595" s="97"/>
      <c r="F1595" s="98"/>
    </row>
    <row r="1596" spans="1:6" x14ac:dyDescent="0.25">
      <c r="A1596" s="95"/>
      <c r="B1596" s="95"/>
      <c r="C1596" s="99"/>
      <c r="D1596" s="96"/>
      <c r="E1596" s="97"/>
      <c r="F1596" s="98"/>
    </row>
    <row r="1597" spans="1:6" x14ac:dyDescent="0.25">
      <c r="A1597" s="95"/>
      <c r="B1597" s="95"/>
      <c r="C1597" s="99"/>
      <c r="D1597" s="96"/>
      <c r="E1597" s="97"/>
      <c r="F1597" s="98"/>
    </row>
    <row r="1598" spans="1:6" x14ac:dyDescent="0.25">
      <c r="A1598" s="95"/>
      <c r="B1598" s="95"/>
      <c r="C1598" s="99"/>
      <c r="D1598" s="96"/>
      <c r="E1598" s="97"/>
      <c r="F1598" s="98"/>
    </row>
    <row r="1599" spans="1:6" x14ac:dyDescent="0.25">
      <c r="A1599" s="95"/>
      <c r="B1599" s="95"/>
      <c r="C1599" s="99"/>
      <c r="D1599" s="96"/>
      <c r="E1599" s="97"/>
      <c r="F1599" s="98"/>
    </row>
    <row r="1600" spans="1:6" x14ac:dyDescent="0.25">
      <c r="A1600" s="95"/>
      <c r="B1600" s="95"/>
      <c r="C1600" s="99"/>
      <c r="D1600" s="96"/>
      <c r="E1600" s="97"/>
      <c r="F1600" s="98"/>
    </row>
    <row r="1601" spans="1:6" x14ac:dyDescent="0.25">
      <c r="A1601" s="95"/>
      <c r="B1601" s="95"/>
      <c r="C1601" s="99"/>
      <c r="D1601" s="96"/>
      <c r="E1601" s="97"/>
      <c r="F1601" s="98"/>
    </row>
    <row r="1602" spans="1:6" x14ac:dyDescent="0.25">
      <c r="A1602" s="95"/>
      <c r="B1602" s="95"/>
      <c r="C1602" s="99"/>
      <c r="D1602" s="96"/>
      <c r="E1602" s="97"/>
      <c r="F1602" s="98"/>
    </row>
    <row r="1603" spans="1:6" x14ac:dyDescent="0.25">
      <c r="A1603" s="95"/>
      <c r="B1603" s="95"/>
      <c r="C1603" s="99"/>
      <c r="D1603" s="96"/>
      <c r="E1603" s="97"/>
      <c r="F1603" s="98"/>
    </row>
    <row r="1604" spans="1:6" x14ac:dyDescent="0.25">
      <c r="A1604" s="95"/>
      <c r="B1604" s="95"/>
      <c r="C1604" s="99"/>
      <c r="D1604" s="96"/>
      <c r="E1604" s="97"/>
      <c r="F1604" s="98"/>
    </row>
    <row r="1605" spans="1:6" x14ac:dyDescent="0.25">
      <c r="A1605" s="95"/>
      <c r="B1605" s="95"/>
      <c r="C1605" s="99"/>
      <c r="D1605" s="96"/>
      <c r="E1605" s="97"/>
      <c r="F1605" s="98"/>
    </row>
    <row r="1606" spans="1:6" x14ac:dyDescent="0.25">
      <c r="A1606" s="95"/>
      <c r="B1606" s="95"/>
      <c r="C1606" s="99"/>
      <c r="D1606" s="96"/>
      <c r="E1606" s="97"/>
      <c r="F1606" s="98"/>
    </row>
    <row r="1607" spans="1:6" x14ac:dyDescent="0.25">
      <c r="A1607" s="95"/>
      <c r="B1607" s="95"/>
      <c r="C1607" s="99"/>
      <c r="D1607" s="96"/>
      <c r="E1607" s="97"/>
      <c r="F1607" s="98"/>
    </row>
    <row r="1608" spans="1:6" x14ac:dyDescent="0.25">
      <c r="A1608" s="95"/>
      <c r="B1608" s="95"/>
      <c r="C1608" s="99"/>
      <c r="D1608" s="96"/>
      <c r="E1608" s="97"/>
      <c r="F1608" s="98"/>
    </row>
    <row r="1609" spans="1:6" x14ac:dyDescent="0.25">
      <c r="A1609" s="95"/>
      <c r="B1609" s="95"/>
      <c r="C1609" s="99"/>
      <c r="D1609" s="96"/>
      <c r="E1609" s="97"/>
      <c r="F1609" s="98"/>
    </row>
    <row r="1610" spans="1:6" x14ac:dyDescent="0.25">
      <c r="A1610" s="95"/>
      <c r="B1610" s="95"/>
      <c r="C1610" s="99"/>
      <c r="D1610" s="96"/>
      <c r="E1610" s="97"/>
      <c r="F1610" s="98"/>
    </row>
    <row r="1611" spans="1:6" x14ac:dyDescent="0.25">
      <c r="A1611" s="95"/>
      <c r="B1611" s="95"/>
      <c r="C1611" s="99"/>
      <c r="D1611" s="96"/>
      <c r="E1611" s="97"/>
      <c r="F1611" s="98"/>
    </row>
    <row r="1612" spans="1:6" x14ac:dyDescent="0.25">
      <c r="A1612" s="95"/>
      <c r="B1612" s="95"/>
      <c r="C1612" s="99"/>
      <c r="D1612" s="96"/>
      <c r="E1612" s="97"/>
      <c r="F1612" s="98"/>
    </row>
    <row r="1613" spans="1:6" x14ac:dyDescent="0.25">
      <c r="A1613" s="95"/>
      <c r="B1613" s="95"/>
      <c r="C1613" s="99"/>
      <c r="D1613" s="96"/>
      <c r="E1613" s="97"/>
      <c r="F1613" s="98"/>
    </row>
    <row r="1614" spans="1:6" x14ac:dyDescent="0.25">
      <c r="A1614" s="95"/>
      <c r="B1614" s="95"/>
      <c r="C1614" s="99"/>
      <c r="D1614" s="96"/>
      <c r="E1614" s="97"/>
      <c r="F1614" s="98"/>
    </row>
    <row r="1615" spans="1:6" x14ac:dyDescent="0.25">
      <c r="A1615" s="95"/>
      <c r="B1615" s="95"/>
      <c r="C1615" s="99"/>
      <c r="D1615" s="96"/>
      <c r="E1615" s="97"/>
      <c r="F1615" s="98"/>
    </row>
    <row r="1616" spans="1:6" x14ac:dyDescent="0.25">
      <c r="A1616" s="95"/>
      <c r="B1616" s="95"/>
      <c r="C1616" s="99"/>
      <c r="D1616" s="96"/>
      <c r="E1616" s="97"/>
      <c r="F1616" s="98"/>
    </row>
    <row r="1617" spans="1:6" x14ac:dyDescent="0.25">
      <c r="A1617" s="95"/>
      <c r="B1617" s="95"/>
      <c r="C1617" s="99"/>
      <c r="D1617" s="96"/>
      <c r="E1617" s="97"/>
      <c r="F1617" s="98"/>
    </row>
    <row r="1618" spans="1:6" x14ac:dyDescent="0.25">
      <c r="A1618" s="95"/>
      <c r="B1618" s="95"/>
      <c r="C1618" s="99"/>
      <c r="D1618" s="96"/>
      <c r="E1618" s="97"/>
      <c r="F1618" s="98"/>
    </row>
    <row r="1619" spans="1:6" x14ac:dyDescent="0.25">
      <c r="A1619" s="95"/>
      <c r="B1619" s="95"/>
      <c r="C1619" s="99"/>
      <c r="D1619" s="96"/>
      <c r="E1619" s="97"/>
      <c r="F1619" s="98"/>
    </row>
    <row r="1620" spans="1:6" x14ac:dyDescent="0.25">
      <c r="A1620" s="95"/>
      <c r="B1620" s="95"/>
      <c r="C1620" s="99"/>
      <c r="D1620" s="96"/>
      <c r="E1620" s="97"/>
      <c r="F1620" s="98"/>
    </row>
    <row r="1621" spans="1:6" x14ac:dyDescent="0.25">
      <c r="A1621" s="95"/>
      <c r="B1621" s="95"/>
      <c r="C1621" s="99"/>
      <c r="D1621" s="96"/>
      <c r="E1621" s="97"/>
      <c r="F1621" s="98"/>
    </row>
    <row r="1622" spans="1:6" x14ac:dyDescent="0.25">
      <c r="A1622" s="95"/>
      <c r="B1622" s="95"/>
      <c r="C1622" s="99"/>
      <c r="D1622" s="96"/>
      <c r="E1622" s="97"/>
      <c r="F1622" s="98"/>
    </row>
    <row r="1623" spans="1:6" x14ac:dyDescent="0.25">
      <c r="A1623" s="95"/>
      <c r="B1623" s="95"/>
      <c r="C1623" s="99"/>
      <c r="D1623" s="96"/>
      <c r="E1623" s="97"/>
      <c r="F1623" s="98"/>
    </row>
    <row r="1624" spans="1:6" x14ac:dyDescent="0.25">
      <c r="A1624" s="95"/>
      <c r="B1624" s="95"/>
      <c r="C1624" s="99"/>
      <c r="D1624" s="96"/>
      <c r="E1624" s="97"/>
      <c r="F1624" s="98"/>
    </row>
    <row r="1625" spans="1:6" x14ac:dyDescent="0.25">
      <c r="A1625" s="95"/>
      <c r="B1625" s="95"/>
      <c r="C1625" s="99"/>
      <c r="D1625" s="96"/>
      <c r="E1625" s="97"/>
      <c r="F1625" s="98"/>
    </row>
    <row r="1626" spans="1:6" x14ac:dyDescent="0.25">
      <c r="A1626" s="95"/>
      <c r="B1626" s="95"/>
      <c r="C1626" s="99"/>
      <c r="D1626" s="96"/>
      <c r="E1626" s="97"/>
      <c r="F1626" s="98"/>
    </row>
    <row r="1627" spans="1:6" x14ac:dyDescent="0.25">
      <c r="A1627" s="95"/>
      <c r="B1627" s="95"/>
      <c r="C1627" s="99"/>
      <c r="D1627" s="96"/>
      <c r="E1627" s="97"/>
      <c r="F1627" s="98"/>
    </row>
    <row r="1628" spans="1:6" x14ac:dyDescent="0.25">
      <c r="A1628" s="95"/>
      <c r="B1628" s="95"/>
      <c r="C1628" s="99"/>
      <c r="D1628" s="96"/>
      <c r="E1628" s="97"/>
      <c r="F1628" s="98"/>
    </row>
    <row r="1629" spans="1:6" x14ac:dyDescent="0.25">
      <c r="A1629" s="95"/>
      <c r="B1629" s="95"/>
      <c r="C1629" s="99"/>
      <c r="D1629" s="96"/>
      <c r="E1629" s="97"/>
      <c r="F1629" s="98"/>
    </row>
    <row r="1630" spans="1:6" x14ac:dyDescent="0.25">
      <c r="A1630" s="95"/>
      <c r="B1630" s="95"/>
      <c r="C1630" s="99"/>
      <c r="D1630" s="96"/>
      <c r="E1630" s="97"/>
      <c r="F1630" s="98"/>
    </row>
    <row r="1631" spans="1:6" x14ac:dyDescent="0.25">
      <c r="A1631" s="95"/>
      <c r="B1631" s="95"/>
      <c r="C1631" s="99"/>
      <c r="D1631" s="96"/>
      <c r="E1631" s="97"/>
      <c r="F1631" s="98"/>
    </row>
    <row r="1632" spans="1:6" x14ac:dyDescent="0.25">
      <c r="A1632" s="95"/>
      <c r="B1632" s="95"/>
      <c r="C1632" s="99"/>
      <c r="D1632" s="96"/>
      <c r="E1632" s="97"/>
      <c r="F1632" s="98"/>
    </row>
    <row r="1633" spans="1:6" x14ac:dyDescent="0.25">
      <c r="A1633" s="95"/>
      <c r="B1633" s="95"/>
      <c r="C1633" s="99"/>
      <c r="D1633" s="96"/>
      <c r="E1633" s="97"/>
      <c r="F1633" s="98"/>
    </row>
    <row r="1634" spans="1:6" x14ac:dyDescent="0.25">
      <c r="A1634" s="95"/>
      <c r="B1634" s="95"/>
      <c r="C1634" s="99"/>
      <c r="D1634" s="96"/>
      <c r="E1634" s="97"/>
      <c r="F1634" s="98"/>
    </row>
    <row r="1635" spans="1:6" x14ac:dyDescent="0.25">
      <c r="A1635" s="95"/>
      <c r="B1635" s="95"/>
      <c r="C1635" s="99"/>
      <c r="D1635" s="96"/>
      <c r="E1635" s="97"/>
      <c r="F1635" s="98"/>
    </row>
    <row r="1636" spans="1:6" x14ac:dyDescent="0.25">
      <c r="A1636" s="95"/>
      <c r="B1636" s="95"/>
      <c r="C1636" s="99"/>
      <c r="D1636" s="96"/>
      <c r="E1636" s="97"/>
      <c r="F1636" s="98"/>
    </row>
    <row r="1637" spans="1:6" x14ac:dyDescent="0.25">
      <c r="A1637" s="95"/>
      <c r="B1637" s="95"/>
      <c r="C1637" s="99"/>
      <c r="D1637" s="96"/>
      <c r="E1637" s="97"/>
      <c r="F1637" s="98"/>
    </row>
    <row r="1638" spans="1:6" x14ac:dyDescent="0.25">
      <c r="A1638" s="95"/>
      <c r="B1638" s="95"/>
      <c r="C1638" s="99"/>
      <c r="D1638" s="96"/>
      <c r="E1638" s="97"/>
      <c r="F1638" s="98"/>
    </row>
    <row r="1639" spans="1:6" x14ac:dyDescent="0.25">
      <c r="A1639" s="95"/>
      <c r="B1639" s="95"/>
      <c r="C1639" s="99"/>
      <c r="D1639" s="96"/>
      <c r="E1639" s="97"/>
      <c r="F1639" s="98"/>
    </row>
    <row r="1640" spans="1:6" x14ac:dyDescent="0.25">
      <c r="A1640" s="95"/>
      <c r="B1640" s="95"/>
      <c r="C1640" s="99"/>
      <c r="D1640" s="96"/>
      <c r="E1640" s="97"/>
      <c r="F1640" s="98"/>
    </row>
    <row r="1641" spans="1:6" x14ac:dyDescent="0.25">
      <c r="A1641" s="95"/>
      <c r="B1641" s="95"/>
      <c r="C1641" s="99"/>
      <c r="D1641" s="96"/>
      <c r="E1641" s="97"/>
      <c r="F1641" s="98"/>
    </row>
    <row r="1642" spans="1:6" x14ac:dyDescent="0.25">
      <c r="A1642" s="95"/>
      <c r="B1642" s="95"/>
      <c r="C1642" s="99"/>
      <c r="D1642" s="96"/>
      <c r="E1642" s="97"/>
      <c r="F1642" s="98"/>
    </row>
    <row r="1643" spans="1:6" x14ac:dyDescent="0.25">
      <c r="A1643" s="95"/>
      <c r="B1643" s="95"/>
      <c r="C1643" s="99"/>
      <c r="D1643" s="96"/>
      <c r="E1643" s="97"/>
      <c r="F1643" s="98"/>
    </row>
    <row r="1644" spans="1:6" x14ac:dyDescent="0.25">
      <c r="A1644" s="95"/>
      <c r="B1644" s="95"/>
      <c r="C1644" s="99"/>
      <c r="D1644" s="96"/>
      <c r="E1644" s="97"/>
      <c r="F1644" s="98"/>
    </row>
    <row r="1645" spans="1:6" x14ac:dyDescent="0.25">
      <c r="A1645" s="95"/>
      <c r="B1645" s="95"/>
      <c r="C1645" s="99"/>
      <c r="D1645" s="96"/>
      <c r="E1645" s="97"/>
      <c r="F1645" s="98"/>
    </row>
    <row r="1646" spans="1:6" x14ac:dyDescent="0.25">
      <c r="A1646" s="95"/>
      <c r="B1646" s="95"/>
      <c r="C1646" s="99"/>
      <c r="D1646" s="96"/>
      <c r="E1646" s="97"/>
      <c r="F1646" s="98"/>
    </row>
    <row r="1647" spans="1:6" x14ac:dyDescent="0.25">
      <c r="A1647" s="95"/>
      <c r="B1647" s="95"/>
      <c r="C1647" s="99"/>
      <c r="D1647" s="96"/>
      <c r="E1647" s="97"/>
      <c r="F1647" s="98"/>
    </row>
    <row r="1648" spans="1:6" x14ac:dyDescent="0.25">
      <c r="A1648" s="95"/>
      <c r="B1648" s="95"/>
      <c r="C1648" s="99"/>
      <c r="D1648" s="96"/>
      <c r="E1648" s="97"/>
      <c r="F1648" s="98"/>
    </row>
    <row r="1649" spans="1:6" x14ac:dyDescent="0.25">
      <c r="A1649" s="95"/>
      <c r="B1649" s="95"/>
      <c r="C1649" s="99"/>
      <c r="D1649" s="96"/>
      <c r="E1649" s="97"/>
      <c r="F1649" s="98"/>
    </row>
    <row r="1650" spans="1:6" x14ac:dyDescent="0.25">
      <c r="A1650" s="95"/>
      <c r="B1650" s="95"/>
      <c r="C1650" s="99"/>
      <c r="D1650" s="96"/>
      <c r="E1650" s="97"/>
      <c r="F1650" s="98"/>
    </row>
    <row r="1651" spans="1:6" x14ac:dyDescent="0.25">
      <c r="A1651" s="95"/>
      <c r="B1651" s="95"/>
      <c r="C1651" s="99"/>
      <c r="D1651" s="96"/>
      <c r="E1651" s="97"/>
      <c r="F1651" s="98"/>
    </row>
    <row r="1652" spans="1:6" x14ac:dyDescent="0.25">
      <c r="A1652" s="95"/>
      <c r="B1652" s="95"/>
      <c r="C1652" s="99"/>
      <c r="D1652" s="96"/>
      <c r="E1652" s="97"/>
      <c r="F1652" s="98"/>
    </row>
    <row r="1653" spans="1:6" x14ac:dyDescent="0.25">
      <c r="A1653" s="95"/>
      <c r="B1653" s="95"/>
      <c r="C1653" s="99"/>
      <c r="D1653" s="96"/>
      <c r="E1653" s="97"/>
      <c r="F1653" s="98"/>
    </row>
    <row r="1654" spans="1:6" x14ac:dyDescent="0.25">
      <c r="A1654" s="95"/>
      <c r="B1654" s="95"/>
      <c r="C1654" s="99"/>
      <c r="D1654" s="96"/>
      <c r="E1654" s="97"/>
      <c r="F1654" s="98"/>
    </row>
    <row r="1655" spans="1:6" x14ac:dyDescent="0.25">
      <c r="A1655" s="95"/>
      <c r="B1655" s="95"/>
      <c r="C1655" s="99"/>
      <c r="D1655" s="96"/>
      <c r="E1655" s="97"/>
      <c r="F1655" s="98"/>
    </row>
    <row r="1656" spans="1:6" x14ac:dyDescent="0.25">
      <c r="A1656" s="95"/>
      <c r="B1656" s="95"/>
      <c r="C1656" s="99"/>
      <c r="D1656" s="96"/>
      <c r="E1656" s="97"/>
      <c r="F1656" s="98"/>
    </row>
    <row r="1657" spans="1:6" x14ac:dyDescent="0.25">
      <c r="A1657" s="95"/>
      <c r="B1657" s="95"/>
      <c r="C1657" s="99"/>
      <c r="D1657" s="96"/>
      <c r="E1657" s="97"/>
      <c r="F1657" s="98"/>
    </row>
    <row r="1658" spans="1:6" x14ac:dyDescent="0.25">
      <c r="A1658" s="95"/>
      <c r="B1658" s="95"/>
      <c r="C1658" s="99"/>
      <c r="D1658" s="96"/>
      <c r="E1658" s="97"/>
      <c r="F1658" s="98"/>
    </row>
    <row r="1659" spans="1:6" x14ac:dyDescent="0.25">
      <c r="A1659" s="95"/>
      <c r="B1659" s="95"/>
      <c r="C1659" s="99"/>
      <c r="D1659" s="96"/>
      <c r="E1659" s="97"/>
      <c r="F1659" s="98"/>
    </row>
    <row r="1660" spans="1:6" x14ac:dyDescent="0.25">
      <c r="A1660" s="95"/>
      <c r="B1660" s="95"/>
      <c r="C1660" s="99"/>
      <c r="D1660" s="96"/>
      <c r="E1660" s="97"/>
      <c r="F1660" s="98"/>
    </row>
    <row r="1661" spans="1:6" x14ac:dyDescent="0.25">
      <c r="A1661" s="95"/>
      <c r="B1661" s="95"/>
      <c r="C1661" s="99"/>
      <c r="D1661" s="96"/>
      <c r="E1661" s="97"/>
      <c r="F1661" s="98"/>
    </row>
    <row r="1662" spans="1:6" x14ac:dyDescent="0.25">
      <c r="A1662" s="95"/>
      <c r="B1662" s="95"/>
      <c r="C1662" s="99"/>
      <c r="D1662" s="96"/>
      <c r="E1662" s="97"/>
      <c r="F1662" s="98"/>
    </row>
    <row r="1663" spans="1:6" x14ac:dyDescent="0.25">
      <c r="A1663" s="95"/>
      <c r="B1663" s="95"/>
      <c r="C1663" s="99"/>
      <c r="D1663" s="96"/>
      <c r="E1663" s="97"/>
      <c r="F1663" s="98"/>
    </row>
    <row r="1664" spans="1:6" x14ac:dyDescent="0.25">
      <c r="A1664" s="95"/>
      <c r="B1664" s="95"/>
      <c r="C1664" s="99"/>
      <c r="D1664" s="96"/>
      <c r="E1664" s="97"/>
      <c r="F1664" s="98"/>
    </row>
    <row r="1665" spans="1:6" x14ac:dyDescent="0.25">
      <c r="A1665" s="95"/>
      <c r="B1665" s="95"/>
      <c r="C1665" s="99"/>
      <c r="D1665" s="96"/>
      <c r="E1665" s="97"/>
      <c r="F1665" s="98"/>
    </row>
    <row r="1666" spans="1:6" x14ac:dyDescent="0.25">
      <c r="A1666" s="95"/>
      <c r="B1666" s="95"/>
      <c r="C1666" s="99"/>
      <c r="D1666" s="96"/>
      <c r="E1666" s="97"/>
      <c r="F1666" s="98"/>
    </row>
    <row r="1667" spans="1:6" x14ac:dyDescent="0.25">
      <c r="A1667" s="95"/>
      <c r="B1667" s="95"/>
      <c r="C1667" s="99"/>
      <c r="D1667" s="96"/>
      <c r="E1667" s="97"/>
      <c r="F1667" s="98"/>
    </row>
    <row r="1668" spans="1:6" x14ac:dyDescent="0.25">
      <c r="A1668" s="95"/>
      <c r="B1668" s="95"/>
      <c r="C1668" s="99"/>
      <c r="D1668" s="96"/>
      <c r="E1668" s="97"/>
      <c r="F1668" s="98"/>
    </row>
    <row r="1669" spans="1:6" x14ac:dyDescent="0.25">
      <c r="A1669" s="95"/>
      <c r="B1669" s="95"/>
      <c r="C1669" s="99"/>
      <c r="D1669" s="96"/>
      <c r="E1669" s="97"/>
      <c r="F1669" s="98"/>
    </row>
    <row r="1670" spans="1:6" x14ac:dyDescent="0.25">
      <c r="A1670" s="95"/>
      <c r="B1670" s="95"/>
      <c r="C1670" s="99"/>
      <c r="D1670" s="96"/>
      <c r="E1670" s="97"/>
      <c r="F1670" s="98"/>
    </row>
    <row r="1671" spans="1:6" x14ac:dyDescent="0.25">
      <c r="A1671" s="95"/>
      <c r="B1671" s="95"/>
      <c r="C1671" s="99"/>
      <c r="D1671" s="96"/>
      <c r="E1671" s="97"/>
      <c r="F1671" s="98"/>
    </row>
    <row r="1672" spans="1:6" x14ac:dyDescent="0.25">
      <c r="A1672" s="95"/>
      <c r="B1672" s="95"/>
      <c r="C1672" s="99"/>
      <c r="D1672" s="96"/>
      <c r="E1672" s="97"/>
      <c r="F1672" s="98"/>
    </row>
    <row r="1673" spans="1:6" x14ac:dyDescent="0.25">
      <c r="A1673" s="95"/>
      <c r="B1673" s="95"/>
      <c r="C1673" s="99"/>
      <c r="D1673" s="96"/>
      <c r="E1673" s="97"/>
      <c r="F1673" s="98"/>
    </row>
    <row r="1674" spans="1:6" x14ac:dyDescent="0.25">
      <c r="A1674" s="95"/>
      <c r="B1674" s="95"/>
      <c r="C1674" s="99"/>
      <c r="D1674" s="96"/>
      <c r="E1674" s="97"/>
      <c r="F1674" s="98"/>
    </row>
    <row r="1675" spans="1:6" x14ac:dyDescent="0.25">
      <c r="A1675" s="95"/>
      <c r="B1675" s="95"/>
      <c r="C1675" s="99"/>
      <c r="D1675" s="96"/>
      <c r="E1675" s="97"/>
      <c r="F1675" s="98"/>
    </row>
    <row r="1676" spans="1:6" x14ac:dyDescent="0.25">
      <c r="A1676" s="95"/>
      <c r="B1676" s="95"/>
      <c r="C1676" s="99"/>
      <c r="D1676" s="96"/>
      <c r="E1676" s="97"/>
      <c r="F1676" s="98"/>
    </row>
    <row r="1677" spans="1:6" x14ac:dyDescent="0.25">
      <c r="A1677" s="95"/>
      <c r="B1677" s="95"/>
      <c r="C1677" s="99"/>
      <c r="D1677" s="96"/>
      <c r="E1677" s="97"/>
      <c r="F1677" s="98"/>
    </row>
    <row r="1678" spans="1:6" x14ac:dyDescent="0.25">
      <c r="A1678" s="95"/>
      <c r="B1678" s="95"/>
      <c r="C1678" s="99"/>
      <c r="D1678" s="96"/>
      <c r="E1678" s="97"/>
      <c r="F1678" s="98"/>
    </row>
    <row r="1679" spans="1:6" x14ac:dyDescent="0.25">
      <c r="A1679" s="95"/>
      <c r="B1679" s="95"/>
      <c r="C1679" s="99"/>
      <c r="D1679" s="96"/>
      <c r="E1679" s="97"/>
      <c r="F1679" s="98"/>
    </row>
    <row r="1680" spans="1:6" x14ac:dyDescent="0.25">
      <c r="A1680" s="95"/>
      <c r="B1680" s="95"/>
      <c r="C1680" s="99"/>
      <c r="D1680" s="96"/>
      <c r="E1680" s="97"/>
      <c r="F1680" s="98"/>
    </row>
    <row r="1681" spans="1:6" x14ac:dyDescent="0.25">
      <c r="A1681" s="95"/>
      <c r="B1681" s="95"/>
      <c r="C1681" s="99"/>
      <c r="D1681" s="96"/>
      <c r="E1681" s="97"/>
      <c r="F1681" s="98"/>
    </row>
    <row r="1682" spans="1:6" x14ac:dyDescent="0.25">
      <c r="A1682" s="95"/>
      <c r="B1682" s="95"/>
      <c r="C1682" s="99"/>
      <c r="D1682" s="96"/>
      <c r="E1682" s="97"/>
      <c r="F1682" s="98"/>
    </row>
    <row r="1683" spans="1:6" x14ac:dyDescent="0.25">
      <c r="A1683" s="95"/>
      <c r="B1683" s="95"/>
      <c r="C1683" s="99"/>
      <c r="D1683" s="96"/>
      <c r="E1683" s="97"/>
      <c r="F1683" s="98"/>
    </row>
    <row r="1684" spans="1:6" x14ac:dyDescent="0.25">
      <c r="A1684" s="95"/>
      <c r="B1684" s="95"/>
      <c r="C1684" s="99"/>
      <c r="D1684" s="96"/>
      <c r="E1684" s="97"/>
      <c r="F1684" s="98"/>
    </row>
    <row r="1685" spans="1:6" x14ac:dyDescent="0.25">
      <c r="A1685" s="95"/>
      <c r="B1685" s="95"/>
      <c r="C1685" s="99"/>
      <c r="D1685" s="96"/>
      <c r="E1685" s="97"/>
      <c r="F1685" s="98"/>
    </row>
    <row r="1686" spans="1:6" x14ac:dyDescent="0.25">
      <c r="A1686" s="95"/>
      <c r="B1686" s="95"/>
      <c r="C1686" s="99"/>
      <c r="D1686" s="96"/>
      <c r="E1686" s="97"/>
      <c r="F1686" s="98"/>
    </row>
    <row r="1687" spans="1:6" x14ac:dyDescent="0.25">
      <c r="A1687" s="95"/>
      <c r="B1687" s="95"/>
      <c r="C1687" s="99"/>
      <c r="D1687" s="96"/>
      <c r="E1687" s="97"/>
      <c r="F1687" s="98"/>
    </row>
    <row r="1688" spans="1:6" x14ac:dyDescent="0.25">
      <c r="A1688" s="95"/>
      <c r="B1688" s="95"/>
      <c r="C1688" s="99"/>
      <c r="D1688" s="96"/>
      <c r="E1688" s="97"/>
      <c r="F1688" s="98"/>
    </row>
    <row r="1689" spans="1:6" x14ac:dyDescent="0.25">
      <c r="A1689" s="95"/>
      <c r="B1689" s="95"/>
      <c r="C1689" s="99"/>
      <c r="D1689" s="96"/>
      <c r="E1689" s="97"/>
      <c r="F1689" s="98"/>
    </row>
    <row r="1690" spans="1:6" x14ac:dyDescent="0.25">
      <c r="A1690" s="95"/>
      <c r="B1690" s="95"/>
      <c r="C1690" s="99"/>
      <c r="D1690" s="96"/>
      <c r="E1690" s="97"/>
      <c r="F1690" s="98"/>
    </row>
    <row r="1691" spans="1:6" x14ac:dyDescent="0.25">
      <c r="A1691" s="95"/>
      <c r="B1691" s="95"/>
      <c r="C1691" s="99"/>
      <c r="D1691" s="96"/>
      <c r="E1691" s="97"/>
      <c r="F1691" s="98"/>
    </row>
    <row r="1692" spans="1:6" x14ac:dyDescent="0.25">
      <c r="A1692" s="95"/>
      <c r="B1692" s="95"/>
      <c r="C1692" s="99"/>
      <c r="D1692" s="96"/>
      <c r="E1692" s="97"/>
      <c r="F1692" s="98"/>
    </row>
    <row r="1693" spans="1:6" x14ac:dyDescent="0.25">
      <c r="A1693" s="95"/>
      <c r="B1693" s="95"/>
      <c r="C1693" s="99"/>
      <c r="D1693" s="96"/>
      <c r="E1693" s="97"/>
      <c r="F1693" s="98"/>
    </row>
    <row r="1694" spans="1:6" x14ac:dyDescent="0.25">
      <c r="A1694" s="95"/>
      <c r="B1694" s="95"/>
      <c r="C1694" s="99"/>
      <c r="D1694" s="96"/>
      <c r="E1694" s="97"/>
      <c r="F1694" s="98"/>
    </row>
    <row r="1695" spans="1:6" x14ac:dyDescent="0.25">
      <c r="A1695" s="95"/>
      <c r="B1695" s="95"/>
      <c r="C1695" s="99"/>
      <c r="D1695" s="96"/>
      <c r="E1695" s="97"/>
      <c r="F1695" s="98"/>
    </row>
    <row r="1696" spans="1:6" x14ac:dyDescent="0.25">
      <c r="A1696" s="95"/>
      <c r="B1696" s="95"/>
      <c r="C1696" s="99"/>
      <c r="D1696" s="96"/>
      <c r="E1696" s="97"/>
      <c r="F1696" s="98"/>
    </row>
    <row r="1697" spans="1:6" x14ac:dyDescent="0.25">
      <c r="A1697" s="95"/>
      <c r="B1697" s="95"/>
      <c r="C1697" s="99"/>
      <c r="D1697" s="96"/>
      <c r="E1697" s="97"/>
      <c r="F1697" s="98"/>
    </row>
    <row r="1698" spans="1:6" x14ac:dyDescent="0.25">
      <c r="A1698" s="95"/>
      <c r="B1698" s="95"/>
      <c r="C1698" s="99"/>
      <c r="D1698" s="96"/>
      <c r="E1698" s="97"/>
      <c r="F1698" s="98"/>
    </row>
    <row r="1699" spans="1:6" x14ac:dyDescent="0.25">
      <c r="A1699" s="95"/>
      <c r="B1699" s="95"/>
      <c r="C1699" s="99"/>
      <c r="D1699" s="96"/>
      <c r="E1699" s="97"/>
      <c r="F1699" s="98"/>
    </row>
    <row r="1700" spans="1:6" x14ac:dyDescent="0.25">
      <c r="A1700" s="95"/>
      <c r="B1700" s="95"/>
      <c r="C1700" s="99"/>
      <c r="D1700" s="96"/>
      <c r="E1700" s="97"/>
      <c r="F1700" s="98"/>
    </row>
    <row r="1701" spans="1:6" x14ac:dyDescent="0.25">
      <c r="A1701" s="95"/>
      <c r="B1701" s="95"/>
      <c r="C1701" s="99"/>
      <c r="D1701" s="96"/>
      <c r="E1701" s="97"/>
      <c r="F1701" s="98"/>
    </row>
    <row r="1702" spans="1:6" x14ac:dyDescent="0.25">
      <c r="A1702" s="95"/>
      <c r="B1702" s="95"/>
      <c r="C1702" s="99"/>
      <c r="D1702" s="96"/>
      <c r="E1702" s="97"/>
      <c r="F1702" s="98"/>
    </row>
    <row r="1703" spans="1:6" x14ac:dyDescent="0.25">
      <c r="A1703" s="95"/>
      <c r="B1703" s="95"/>
      <c r="C1703" s="99"/>
      <c r="D1703" s="96"/>
      <c r="E1703" s="97"/>
      <c r="F1703" s="98"/>
    </row>
    <row r="1704" spans="1:6" x14ac:dyDescent="0.25">
      <c r="A1704" s="95"/>
      <c r="B1704" s="95"/>
      <c r="C1704" s="99"/>
      <c r="D1704" s="96"/>
      <c r="E1704" s="97"/>
      <c r="F1704" s="98"/>
    </row>
    <row r="1705" spans="1:6" x14ac:dyDescent="0.25">
      <c r="A1705" s="95"/>
      <c r="B1705" s="95"/>
      <c r="C1705" s="99"/>
      <c r="D1705" s="96"/>
      <c r="E1705" s="97"/>
      <c r="F1705" s="98"/>
    </row>
    <row r="1706" spans="1:6" x14ac:dyDescent="0.25">
      <c r="A1706" s="95"/>
      <c r="B1706" s="95"/>
      <c r="C1706" s="99"/>
      <c r="D1706" s="96"/>
      <c r="E1706" s="97"/>
      <c r="F1706" s="98"/>
    </row>
    <row r="1707" spans="1:6" x14ac:dyDescent="0.25">
      <c r="A1707" s="95"/>
      <c r="B1707" s="95"/>
      <c r="C1707" s="99"/>
      <c r="D1707" s="96"/>
      <c r="E1707" s="97"/>
      <c r="F1707" s="98"/>
    </row>
    <row r="1708" spans="1:6" x14ac:dyDescent="0.25">
      <c r="A1708" s="95"/>
      <c r="B1708" s="95"/>
      <c r="C1708" s="99"/>
      <c r="D1708" s="96"/>
      <c r="E1708" s="97"/>
      <c r="F1708" s="98"/>
    </row>
    <row r="1709" spans="1:6" x14ac:dyDescent="0.25">
      <c r="A1709" s="95"/>
      <c r="B1709" s="95"/>
      <c r="C1709" s="99"/>
      <c r="D1709" s="96"/>
      <c r="E1709" s="97"/>
      <c r="F1709" s="98"/>
    </row>
    <row r="1710" spans="1:6" x14ac:dyDescent="0.25">
      <c r="A1710" s="95"/>
      <c r="B1710" s="95"/>
      <c r="C1710" s="99"/>
      <c r="D1710" s="96"/>
      <c r="E1710" s="97"/>
      <c r="F1710" s="98"/>
    </row>
    <row r="1711" spans="1:6" x14ac:dyDescent="0.25">
      <c r="A1711" s="95"/>
      <c r="B1711" s="95"/>
      <c r="C1711" s="99"/>
      <c r="D1711" s="96"/>
      <c r="E1711" s="97"/>
      <c r="F1711" s="98"/>
    </row>
    <row r="1712" spans="1:6" x14ac:dyDescent="0.25">
      <c r="A1712" s="95"/>
      <c r="B1712" s="95"/>
      <c r="C1712" s="99"/>
      <c r="D1712" s="96"/>
      <c r="E1712" s="97"/>
      <c r="F1712" s="98"/>
    </row>
    <row r="1713" spans="1:6" x14ac:dyDescent="0.25">
      <c r="A1713" s="95"/>
      <c r="B1713" s="95"/>
      <c r="C1713" s="99"/>
      <c r="D1713" s="96"/>
      <c r="E1713" s="97"/>
      <c r="F1713" s="98"/>
    </row>
    <row r="1714" spans="1:6" x14ac:dyDescent="0.25">
      <c r="A1714" s="95"/>
      <c r="B1714" s="95"/>
      <c r="C1714" s="99"/>
      <c r="D1714" s="96"/>
      <c r="E1714" s="97"/>
      <c r="F1714" s="98"/>
    </row>
    <row r="1715" spans="1:6" x14ac:dyDescent="0.25">
      <c r="A1715" s="95"/>
      <c r="B1715" s="95"/>
      <c r="C1715" s="99"/>
      <c r="D1715" s="96"/>
      <c r="E1715" s="97"/>
      <c r="F1715" s="98"/>
    </row>
    <row r="1716" spans="1:6" x14ac:dyDescent="0.25">
      <c r="A1716" s="95"/>
      <c r="B1716" s="95"/>
      <c r="C1716" s="99"/>
      <c r="D1716" s="96"/>
      <c r="E1716" s="97"/>
      <c r="F1716" s="98"/>
    </row>
    <row r="1717" spans="1:6" x14ac:dyDescent="0.25">
      <c r="A1717" s="95"/>
      <c r="B1717" s="95"/>
      <c r="C1717" s="99"/>
      <c r="D1717" s="96"/>
      <c r="E1717" s="97"/>
      <c r="F1717" s="98"/>
    </row>
    <row r="1718" spans="1:6" x14ac:dyDescent="0.25">
      <c r="A1718" s="95"/>
      <c r="B1718" s="95"/>
      <c r="C1718" s="99"/>
      <c r="D1718" s="96"/>
      <c r="E1718" s="97"/>
      <c r="F1718" s="98"/>
    </row>
    <row r="1719" spans="1:6" x14ac:dyDescent="0.25">
      <c r="A1719" s="95"/>
      <c r="B1719" s="95"/>
      <c r="C1719" s="99"/>
      <c r="D1719" s="96"/>
      <c r="E1719" s="97"/>
      <c r="F1719" s="98"/>
    </row>
    <row r="1720" spans="1:6" x14ac:dyDescent="0.25">
      <c r="A1720" s="95"/>
      <c r="B1720" s="95"/>
      <c r="C1720" s="99"/>
      <c r="D1720" s="96"/>
      <c r="E1720" s="97"/>
      <c r="F1720" s="98"/>
    </row>
    <row r="1721" spans="1:6" x14ac:dyDescent="0.25">
      <c r="A1721" s="95"/>
      <c r="B1721" s="95"/>
      <c r="C1721" s="99"/>
      <c r="D1721" s="96"/>
      <c r="E1721" s="97"/>
      <c r="F1721" s="98"/>
    </row>
    <row r="1722" spans="1:6" x14ac:dyDescent="0.25">
      <c r="A1722" s="95"/>
      <c r="B1722" s="95"/>
      <c r="C1722" s="99"/>
      <c r="D1722" s="96"/>
      <c r="E1722" s="97"/>
      <c r="F1722" s="98"/>
    </row>
    <row r="1723" spans="1:6" x14ac:dyDescent="0.25">
      <c r="A1723" s="95"/>
      <c r="B1723" s="95"/>
      <c r="C1723" s="99"/>
      <c r="D1723" s="96"/>
      <c r="E1723" s="97"/>
      <c r="F1723" s="98"/>
    </row>
    <row r="1724" spans="1:6" x14ac:dyDescent="0.25">
      <c r="A1724" s="95"/>
      <c r="B1724" s="95"/>
      <c r="C1724" s="99"/>
      <c r="D1724" s="96"/>
      <c r="E1724" s="97"/>
      <c r="F1724" s="98"/>
    </row>
    <row r="1725" spans="1:6" x14ac:dyDescent="0.25">
      <c r="A1725" s="95"/>
      <c r="B1725" s="95"/>
      <c r="C1725" s="99"/>
      <c r="D1725" s="96"/>
      <c r="E1725" s="97"/>
      <c r="F1725" s="98"/>
    </row>
    <row r="1726" spans="1:6" x14ac:dyDescent="0.25">
      <c r="A1726" s="95"/>
      <c r="B1726" s="95"/>
      <c r="C1726" s="99"/>
      <c r="D1726" s="96"/>
      <c r="E1726" s="97"/>
      <c r="F1726" s="98"/>
    </row>
    <row r="1727" spans="1:6" x14ac:dyDescent="0.25">
      <c r="A1727" s="95"/>
      <c r="B1727" s="95"/>
      <c r="C1727" s="99"/>
      <c r="D1727" s="96"/>
      <c r="E1727" s="97"/>
      <c r="F1727" s="98"/>
    </row>
    <row r="1728" spans="1:6" x14ac:dyDescent="0.25">
      <c r="A1728" s="95"/>
      <c r="B1728" s="95"/>
      <c r="C1728" s="99"/>
      <c r="D1728" s="96"/>
      <c r="E1728" s="97"/>
      <c r="F1728" s="98"/>
    </row>
    <row r="1729" spans="1:6" x14ac:dyDescent="0.25">
      <c r="A1729" s="95"/>
      <c r="B1729" s="95"/>
      <c r="C1729" s="99"/>
      <c r="D1729" s="96"/>
      <c r="E1729" s="97"/>
      <c r="F1729" s="98"/>
    </row>
    <row r="1730" spans="1:6" x14ac:dyDescent="0.25">
      <c r="A1730" s="95"/>
      <c r="B1730" s="95"/>
      <c r="C1730" s="99"/>
      <c r="D1730" s="96"/>
      <c r="E1730" s="97"/>
      <c r="F1730" s="98"/>
    </row>
    <row r="1731" spans="1:6" x14ac:dyDescent="0.25">
      <c r="A1731" s="95"/>
      <c r="B1731" s="95"/>
      <c r="C1731" s="99"/>
      <c r="D1731" s="96"/>
      <c r="E1731" s="97"/>
      <c r="F1731" s="98"/>
    </row>
    <row r="1732" spans="1:6" x14ac:dyDescent="0.25">
      <c r="A1732" s="95"/>
      <c r="B1732" s="95"/>
      <c r="C1732" s="99"/>
      <c r="D1732" s="96"/>
      <c r="E1732" s="97"/>
      <c r="F1732" s="98"/>
    </row>
    <row r="1733" spans="1:6" x14ac:dyDescent="0.25">
      <c r="A1733" s="95"/>
      <c r="B1733" s="95"/>
      <c r="C1733" s="99"/>
      <c r="D1733" s="96"/>
      <c r="E1733" s="97"/>
      <c r="F1733" s="98"/>
    </row>
    <row r="1734" spans="1:6" x14ac:dyDescent="0.25">
      <c r="A1734" s="95"/>
      <c r="B1734" s="95"/>
      <c r="C1734" s="99"/>
      <c r="D1734" s="96"/>
      <c r="E1734" s="97"/>
      <c r="F1734" s="98"/>
    </row>
    <row r="1735" spans="1:6" x14ac:dyDescent="0.25">
      <c r="A1735" s="95"/>
      <c r="B1735" s="95"/>
      <c r="C1735" s="99"/>
      <c r="D1735" s="96"/>
      <c r="E1735" s="97"/>
      <c r="F1735" s="98"/>
    </row>
    <row r="1736" spans="1:6" x14ac:dyDescent="0.25">
      <c r="A1736" s="95"/>
      <c r="B1736" s="95"/>
      <c r="C1736" s="99"/>
      <c r="D1736" s="96"/>
      <c r="E1736" s="97"/>
      <c r="F1736" s="98"/>
    </row>
    <row r="1737" spans="1:6" x14ac:dyDescent="0.25">
      <c r="A1737" s="95"/>
      <c r="B1737" s="95"/>
      <c r="C1737" s="99"/>
      <c r="D1737" s="96"/>
      <c r="E1737" s="97"/>
      <c r="F1737" s="98"/>
    </row>
    <row r="1738" spans="1:6" x14ac:dyDescent="0.25">
      <c r="A1738" s="95"/>
      <c r="B1738" s="95"/>
      <c r="C1738" s="99"/>
      <c r="D1738" s="96"/>
      <c r="E1738" s="97"/>
      <c r="F1738" s="98"/>
    </row>
    <row r="1739" spans="1:6" x14ac:dyDescent="0.25">
      <c r="A1739" s="95"/>
      <c r="B1739" s="95"/>
      <c r="C1739" s="99"/>
      <c r="D1739" s="96"/>
      <c r="E1739" s="97"/>
      <c r="F1739" s="98"/>
    </row>
    <row r="1740" spans="1:6" x14ac:dyDescent="0.25">
      <c r="A1740" s="95"/>
      <c r="B1740" s="95"/>
      <c r="C1740" s="99"/>
      <c r="D1740" s="96"/>
      <c r="E1740" s="97"/>
      <c r="F1740" s="98"/>
    </row>
    <row r="1741" spans="1:6" x14ac:dyDescent="0.25">
      <c r="A1741" s="95"/>
      <c r="B1741" s="95"/>
      <c r="C1741" s="99"/>
      <c r="D1741" s="96"/>
      <c r="E1741" s="97"/>
      <c r="F1741" s="98"/>
    </row>
    <row r="1742" spans="1:6" x14ac:dyDescent="0.25">
      <c r="A1742" s="95"/>
      <c r="B1742" s="95"/>
      <c r="C1742" s="99"/>
      <c r="D1742" s="96"/>
      <c r="E1742" s="97"/>
      <c r="F1742" s="98"/>
    </row>
    <row r="1743" spans="1:6" x14ac:dyDescent="0.25">
      <c r="A1743" s="95"/>
      <c r="B1743" s="95"/>
      <c r="C1743" s="99"/>
      <c r="D1743" s="96"/>
      <c r="E1743" s="97"/>
      <c r="F1743" s="98"/>
    </row>
    <row r="1744" spans="1:6" x14ac:dyDescent="0.25">
      <c r="A1744" s="95"/>
      <c r="B1744" s="95"/>
      <c r="C1744" s="99"/>
      <c r="D1744" s="96"/>
      <c r="E1744" s="97"/>
      <c r="F1744" s="98"/>
    </row>
    <row r="1745" spans="1:6" x14ac:dyDescent="0.25">
      <c r="A1745" s="95"/>
      <c r="B1745" s="95"/>
      <c r="C1745" s="99"/>
      <c r="D1745" s="96"/>
      <c r="E1745" s="97"/>
      <c r="F1745" s="98"/>
    </row>
    <row r="1746" spans="1:6" x14ac:dyDescent="0.25">
      <c r="A1746" s="95"/>
      <c r="B1746" s="95"/>
      <c r="C1746" s="99"/>
      <c r="D1746" s="96"/>
      <c r="E1746" s="97"/>
      <c r="F1746" s="98"/>
    </row>
    <row r="1747" spans="1:6" x14ac:dyDescent="0.25">
      <c r="A1747" s="95"/>
      <c r="B1747" s="95"/>
      <c r="C1747" s="99"/>
      <c r="D1747" s="96"/>
      <c r="E1747" s="97"/>
      <c r="F1747" s="98"/>
    </row>
    <row r="1748" spans="1:6" x14ac:dyDescent="0.25">
      <c r="A1748" s="95"/>
      <c r="B1748" s="95"/>
      <c r="C1748" s="99"/>
      <c r="D1748" s="96"/>
      <c r="E1748" s="97"/>
      <c r="F1748" s="98"/>
    </row>
    <row r="1749" spans="1:6" x14ac:dyDescent="0.25">
      <c r="A1749" s="95"/>
      <c r="B1749" s="95"/>
      <c r="C1749" s="99"/>
      <c r="D1749" s="96"/>
      <c r="E1749" s="97"/>
      <c r="F1749" s="98"/>
    </row>
    <row r="1750" spans="1:6" x14ac:dyDescent="0.25">
      <c r="A1750" s="95"/>
      <c r="B1750" s="95"/>
      <c r="C1750" s="99"/>
      <c r="D1750" s="96"/>
      <c r="E1750" s="97"/>
      <c r="F1750" s="98"/>
    </row>
    <row r="1751" spans="1:6" x14ac:dyDescent="0.25">
      <c r="A1751" s="95"/>
      <c r="B1751" s="95"/>
      <c r="C1751" s="99"/>
      <c r="D1751" s="96"/>
      <c r="E1751" s="97"/>
      <c r="F1751" s="98"/>
    </row>
    <row r="1752" spans="1:6" x14ac:dyDescent="0.25">
      <c r="A1752" s="95"/>
      <c r="B1752" s="95"/>
      <c r="C1752" s="99"/>
      <c r="D1752" s="96"/>
      <c r="E1752" s="97"/>
      <c r="F1752" s="98"/>
    </row>
    <row r="1753" spans="1:6" x14ac:dyDescent="0.25">
      <c r="A1753" s="95"/>
      <c r="B1753" s="95"/>
      <c r="C1753" s="99"/>
      <c r="D1753" s="96"/>
      <c r="E1753" s="97"/>
      <c r="F1753" s="98"/>
    </row>
    <row r="1754" spans="1:6" x14ac:dyDescent="0.25">
      <c r="A1754" s="95"/>
      <c r="B1754" s="95"/>
      <c r="C1754" s="99"/>
      <c r="D1754" s="96"/>
      <c r="E1754" s="97"/>
      <c r="F1754" s="98"/>
    </row>
    <row r="1755" spans="1:6" x14ac:dyDescent="0.25">
      <c r="A1755" s="95"/>
      <c r="B1755" s="95"/>
      <c r="C1755" s="99"/>
      <c r="D1755" s="96"/>
      <c r="E1755" s="97"/>
      <c r="F1755" s="98"/>
    </row>
    <row r="1756" spans="1:6" x14ac:dyDescent="0.25">
      <c r="A1756" s="95"/>
      <c r="B1756" s="95"/>
      <c r="C1756" s="99"/>
      <c r="D1756" s="96"/>
      <c r="E1756" s="97"/>
      <c r="F1756" s="98"/>
    </row>
    <row r="1757" spans="1:6" x14ac:dyDescent="0.25">
      <c r="A1757" s="95"/>
      <c r="B1757" s="95"/>
      <c r="C1757" s="99"/>
      <c r="D1757" s="96"/>
      <c r="E1757" s="97"/>
      <c r="F1757" s="98"/>
    </row>
    <row r="1758" spans="1:6" x14ac:dyDescent="0.25">
      <c r="A1758" s="95"/>
      <c r="B1758" s="95"/>
      <c r="C1758" s="99"/>
      <c r="D1758" s="96"/>
      <c r="E1758" s="97"/>
      <c r="F1758" s="98"/>
    </row>
    <row r="1759" spans="1:6" x14ac:dyDescent="0.25">
      <c r="A1759" s="95"/>
      <c r="B1759" s="95"/>
      <c r="C1759" s="99"/>
      <c r="D1759" s="96"/>
      <c r="E1759" s="97"/>
      <c r="F1759" s="98"/>
    </row>
    <row r="1760" spans="1:6" x14ac:dyDescent="0.25">
      <c r="A1760" s="95"/>
      <c r="B1760" s="95"/>
      <c r="C1760" s="99"/>
      <c r="D1760" s="96"/>
      <c r="E1760" s="97"/>
      <c r="F1760" s="98"/>
    </row>
    <row r="1761" spans="1:6" x14ac:dyDescent="0.25">
      <c r="A1761" s="95"/>
      <c r="B1761" s="95"/>
      <c r="C1761" s="99"/>
      <c r="D1761" s="96"/>
      <c r="E1761" s="97"/>
      <c r="F1761" s="98"/>
    </row>
    <row r="1762" spans="1:6" x14ac:dyDescent="0.25">
      <c r="A1762" s="95"/>
      <c r="B1762" s="95"/>
      <c r="C1762" s="99"/>
      <c r="D1762" s="96"/>
      <c r="E1762" s="97"/>
      <c r="F1762" s="98"/>
    </row>
    <row r="1763" spans="1:6" x14ac:dyDescent="0.25">
      <c r="A1763" s="95"/>
      <c r="B1763" s="95"/>
      <c r="C1763" s="99"/>
      <c r="D1763" s="96"/>
      <c r="E1763" s="97"/>
      <c r="F1763" s="98"/>
    </row>
    <row r="1764" spans="1:6" x14ac:dyDescent="0.25">
      <c r="A1764" s="95"/>
      <c r="B1764" s="95"/>
      <c r="C1764" s="99"/>
      <c r="D1764" s="96"/>
      <c r="E1764" s="97"/>
      <c r="F1764" s="98"/>
    </row>
    <row r="1765" spans="1:6" x14ac:dyDescent="0.25">
      <c r="A1765" s="95"/>
      <c r="B1765" s="95"/>
      <c r="C1765" s="99"/>
      <c r="D1765" s="96"/>
      <c r="E1765" s="97"/>
      <c r="F1765" s="98"/>
    </row>
    <row r="1766" spans="1:6" x14ac:dyDescent="0.25">
      <c r="A1766" s="95"/>
      <c r="B1766" s="95"/>
      <c r="C1766" s="99"/>
      <c r="D1766" s="96"/>
      <c r="E1766" s="97"/>
      <c r="F1766" s="98"/>
    </row>
    <row r="1767" spans="1:6" x14ac:dyDescent="0.25">
      <c r="A1767" s="95"/>
      <c r="B1767" s="95"/>
      <c r="C1767" s="99"/>
      <c r="D1767" s="96"/>
      <c r="E1767" s="97"/>
      <c r="F1767" s="98"/>
    </row>
    <row r="1768" spans="1:6" x14ac:dyDescent="0.25">
      <c r="A1768" s="95"/>
      <c r="B1768" s="95"/>
      <c r="C1768" s="99"/>
      <c r="D1768" s="96"/>
      <c r="E1768" s="97"/>
      <c r="F1768" s="98"/>
    </row>
    <row r="1769" spans="1:6" x14ac:dyDescent="0.25">
      <c r="A1769" s="95"/>
      <c r="B1769" s="95"/>
      <c r="C1769" s="99"/>
      <c r="D1769" s="96"/>
      <c r="E1769" s="97"/>
      <c r="F1769" s="98"/>
    </row>
    <row r="1770" spans="1:6" x14ac:dyDescent="0.25">
      <c r="A1770" s="95"/>
      <c r="B1770" s="95"/>
      <c r="C1770" s="99"/>
      <c r="D1770" s="96"/>
      <c r="E1770" s="97"/>
      <c r="F1770" s="98"/>
    </row>
    <row r="1771" spans="1:6" x14ac:dyDescent="0.25">
      <c r="A1771" s="95"/>
      <c r="B1771" s="95"/>
      <c r="C1771" s="99"/>
      <c r="D1771" s="96"/>
      <c r="E1771" s="97"/>
      <c r="F1771" s="98"/>
    </row>
    <row r="1772" spans="1:6" x14ac:dyDescent="0.25">
      <c r="A1772" s="95"/>
      <c r="B1772" s="95"/>
      <c r="C1772" s="99"/>
      <c r="D1772" s="96"/>
      <c r="E1772" s="97"/>
      <c r="F1772" s="98"/>
    </row>
    <row r="1773" spans="1:6" x14ac:dyDescent="0.25">
      <c r="A1773" s="95"/>
      <c r="B1773" s="95"/>
      <c r="C1773" s="99"/>
      <c r="D1773" s="96"/>
      <c r="E1773" s="97"/>
      <c r="F1773" s="98"/>
    </row>
    <row r="1774" spans="1:6" x14ac:dyDescent="0.25">
      <c r="A1774" s="95"/>
      <c r="B1774" s="95"/>
      <c r="C1774" s="99"/>
      <c r="D1774" s="96"/>
      <c r="E1774" s="97"/>
      <c r="F1774" s="98"/>
    </row>
    <row r="1775" spans="1:6" x14ac:dyDescent="0.25">
      <c r="A1775" s="95"/>
      <c r="B1775" s="95"/>
      <c r="C1775" s="99"/>
      <c r="D1775" s="96"/>
      <c r="E1775" s="97"/>
      <c r="F1775" s="98"/>
    </row>
    <row r="1776" spans="1:6" x14ac:dyDescent="0.25">
      <c r="A1776" s="95"/>
      <c r="B1776" s="95"/>
      <c r="C1776" s="99"/>
      <c r="D1776" s="96"/>
      <c r="E1776" s="97"/>
      <c r="F1776" s="98"/>
    </row>
    <row r="1777" spans="1:6" x14ac:dyDescent="0.25">
      <c r="A1777" s="95"/>
      <c r="B1777" s="95"/>
      <c r="C1777" s="99"/>
      <c r="D1777" s="96"/>
      <c r="E1777" s="97"/>
      <c r="F1777" s="98"/>
    </row>
    <row r="1778" spans="1:6" x14ac:dyDescent="0.25">
      <c r="A1778" s="95"/>
      <c r="B1778" s="95"/>
      <c r="C1778" s="99"/>
      <c r="D1778" s="96"/>
      <c r="E1778" s="97"/>
      <c r="F1778" s="9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Introduction</vt:lpstr>
      <vt:lpstr>Courbe_Référence_Liquide</vt:lpstr>
      <vt:lpstr>Courbe_Référence_Illiquide</vt:lpstr>
      <vt:lpstr>Courbes_Marché</vt:lpstr>
      <vt:lpstr>Construction_Courbe_Réf_Liq</vt:lpstr>
      <vt:lpstr>Construction_Courbe_Réf_Illiq</vt:lpstr>
      <vt:lpstr>Liste_des_Titres_pour_Révision</vt:lpstr>
      <vt:lpstr>illiquid_ref_curve</vt:lpstr>
      <vt:lpstr>liquid_ref_curve</vt:lpstr>
      <vt:lpstr>market_curves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Vu Nguyen</dc:creator>
  <cp:lastModifiedBy>Guillaume Bellavance</cp:lastModifiedBy>
  <dcterms:created xsi:type="dcterms:W3CDTF">2021-05-07T14:52:16Z</dcterms:created>
  <dcterms:modified xsi:type="dcterms:W3CDTF">2026-08-03T12:06:39Z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ed7cb-98bf-4100-a0b6-783ee114586f_Enabled">
    <vt:lpwstr>true</vt:lpwstr>
  </property>
  <property fmtid="{D5CDD505-2E9C-101B-9397-08002B2CF9AE}" pid="3" name="MSIP_Label_36eed7cb-98bf-4100-a0b6-783ee114586f_SetDate">
    <vt:lpwstr>2026-01-02T18:09:31Z</vt:lpwstr>
  </property>
  <property fmtid="{D5CDD505-2E9C-101B-9397-08002B2CF9AE}" pid="4" name="MSIP_Label_36eed7cb-98bf-4100-a0b6-783ee114586f_Method">
    <vt:lpwstr>Standard</vt:lpwstr>
  </property>
  <property fmtid="{D5CDD505-2E9C-101B-9397-08002B2CF9AE}" pid="5" name="MSIP_Label_36eed7cb-98bf-4100-a0b6-783ee114586f_Name">
    <vt:lpwstr>Non-Sensitive PII</vt:lpwstr>
  </property>
  <property fmtid="{D5CDD505-2E9C-101B-9397-08002B2CF9AE}" pid="6" name="MSIP_Label_36eed7cb-98bf-4100-a0b6-783ee114586f_SiteId">
    <vt:lpwstr>44c124c7-a9aa-4873-b387-2c78758be2fe</vt:lpwstr>
  </property>
  <property fmtid="{D5CDD505-2E9C-101B-9397-08002B2CF9AE}" pid="7" name="MSIP_Label_36eed7cb-98bf-4100-a0b6-783ee114586f_ActionId">
    <vt:lpwstr>90b79d3c-577d-4fd2-81af-8115312aec29</vt:lpwstr>
  </property>
  <property fmtid="{D5CDD505-2E9C-101B-9397-08002B2CF9AE}" pid="8" name="MSIP_Label_36eed7cb-98bf-4100-a0b6-783ee114586f_ContentBits">
    <vt:lpwstr>0</vt:lpwstr>
  </property>
  <property fmtid="{D5CDD505-2E9C-101B-9397-08002B2CF9AE}" pid="9" name="MSIP_Label_36eed7cb-98bf-4100-a0b6-783ee114586f_Tag">
    <vt:lpwstr>10, 1, 2, 1</vt:lpwstr>
  </property>
</Properties>
</file>