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gbellavance\AppData\Local\Microsoft\Windows\INetCache\Content.Outlook\NHS1UGU0\"/>
    </mc:Choice>
  </mc:AlternateContent>
  <xr:revisionPtr revIDLastSave="0" documentId="13_ncr:1_{9E7FCF75-E079-400A-B6EC-CF47952F0443}" xr6:coauthVersionLast="47" xr6:coauthVersionMax="47" xr10:uidLastSave="{00000000-0000-0000-0000-000000000000}"/>
  <bookViews>
    <workbookView xWindow="-28920" yWindow="75" windowWidth="29040" windowHeight="15840" xr2:uid="{45B88A97-B597-4A5D-83DC-FBB2EA2FF2DD}"/>
  </bookViews>
  <sheets>
    <sheet name="Introduction" sheetId="4" r:id="rId1"/>
    <sheet name="Liquid_Reference_Curve" sheetId="1" r:id="rId2"/>
    <sheet name="Illiquid_Reference_Curve" sheetId="2" r:id="rId3"/>
    <sheet name="Market_Curves" sheetId="3" r:id="rId4"/>
    <sheet name="Liquid_Ref_Curve_Construction" sheetId="5" r:id="rId5"/>
    <sheet name="Illiquid_Ref_Curve_Construction" sheetId="6" r:id="rId6"/>
    <sheet name="Securities_List_for_Review" sheetId="7" r:id="rId7"/>
  </sheets>
  <externalReferences>
    <externalReference r:id="rId8"/>
  </externalReferences>
  <definedNames>
    <definedName name="illiquid_ref_curve">Illiquid_Ref_Curve_Construction!$I$5:$I$104</definedName>
    <definedName name="interest_type">'[1]Illiquid Reference Curve'!$C$4</definedName>
    <definedName name="interest_type_IFRS17">'[1]IFRS 17 Discount Curve'!$C$4</definedName>
    <definedName name="interest_type_Liq">'[1]Liquid Reference Curve'!$C$4</definedName>
    <definedName name="liq_prem_add">'[1]Illiquid Reference Curve'!$C$9</definedName>
    <definedName name="liq_prem_add_IFRS17">'[1]IFRS 17 Discount Curve'!$C$9</definedName>
    <definedName name="liq_prem_add_Liq">'[1]Liquid Reference Curve'!$C$9</definedName>
    <definedName name="liq_prem_ult">'[1]Illiquid Reference Curve'!$C$10</definedName>
    <definedName name="liq_prem_ult_IFRS17">'[1]IFRS 17 Discount Curve'!$C$10</definedName>
    <definedName name="liq_prem_ult_Liq">'[1]Liquid Reference Curve'!$C$10</definedName>
    <definedName name="liq_spread_ratio">'[1]Illiquid Reference Curve'!$C$8</definedName>
    <definedName name="liq_spread_ratio_IFRS17">'[1]IFRS 17 Discount Curve'!$C$8</definedName>
    <definedName name="liq_spread_ratio_Liq">'[1]Liquid Reference Curve'!$C$8</definedName>
    <definedName name="liquid_ref_curve">Liquid_Ref_Curve_Construction!$I$5:$I$104</definedName>
    <definedName name="market_curves">Market_Curves!$A$2:$E$31</definedName>
    <definedName name="obs_period">'[1]Illiquid Reference Curve'!$C$5</definedName>
    <definedName name="obs_period_IFRS17">'[1]IFRS 17 Discount Curve'!$C$5</definedName>
    <definedName name="obs_period_Liq">'[1]Liquid Reference Curve'!$C$5</definedName>
    <definedName name="par_input">'[1]Illiquid Reference Curve'!$B$17:$C$30</definedName>
    <definedName name="par_input_IFRS17">'[1]IFRS 17 Discount Curve'!$B$17:$C$30</definedName>
    <definedName name="par_input_Liq">'[1]Liquid Reference Curve'!$B$17:$C$30</definedName>
    <definedName name="spread_input">'[1]Illiquid Reference Curve'!$E$18:$F$30</definedName>
    <definedName name="spread_input_IFRS17">'[1]IFRS 17 Discount Curve'!$E$18:$F$30</definedName>
    <definedName name="spread_input_Liq">'[1]Liquid Reference Curve'!$E$18:$F$30</definedName>
    <definedName name="ult_rate">'[1]Illiquid Reference Curve'!$C$6</definedName>
    <definedName name="ult_rate_IFRS17">'[1]IFRS 17 Discount Curve'!$C$6</definedName>
    <definedName name="ult_rate_Liq">'[1]Liquid Reference Curve'!$C$6</definedName>
    <definedName name="ult_rate_year">'[1]Illiquid Reference Curve'!$C$7</definedName>
    <definedName name="ult_rate_year_IFRS17">'[1]IFRS 17 Discount Curve'!$C$7</definedName>
    <definedName name="ult_rate_year_Liq">'[1]Liquid Reference Curve'!$C$7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6" l="1"/>
  <c r="B2" i="5"/>
  <c r="H1" i="3"/>
  <c r="E1" i="2"/>
  <c r="S34" i="6" l="1"/>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D35" i="6" l="1"/>
  <c r="D36" i="6" s="1"/>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V5" i="6"/>
  <c r="M5" i="6"/>
  <c r="P5" i="6" s="1"/>
  <c r="D35" i="5"/>
  <c r="D36" i="5" s="1"/>
  <c r="D37" i="5" s="1"/>
  <c r="D38" i="5" s="1"/>
  <c r="D39" i="5" s="1"/>
  <c r="D40" i="5" s="1"/>
  <c r="D41" i="5" s="1"/>
  <c r="D42" i="5" s="1"/>
  <c r="D43" i="5" s="1"/>
  <c r="D44" i="5" s="1"/>
  <c r="D45" i="5" s="1"/>
  <c r="D46" i="5" s="1"/>
  <c r="D47" i="5" s="1"/>
  <c r="D48" i="5" s="1"/>
  <c r="D49" i="5" s="1"/>
  <c r="D50" i="5" s="1"/>
  <c r="D51" i="5" s="1"/>
  <c r="D52" i="5" s="1"/>
  <c r="D53" i="5" s="1"/>
  <c r="D54" i="5" s="1"/>
  <c r="D55" i="5" s="1"/>
  <c r="D56" i="5" s="1"/>
  <c r="D57" i="5" s="1"/>
  <c r="D58" i="5" s="1"/>
  <c r="D59" i="5" s="1"/>
  <c r="D60" i="5" s="1"/>
  <c r="D61" i="5" s="1"/>
  <c r="D62" i="5" s="1"/>
  <c r="D63" i="5" s="1"/>
  <c r="D64" i="5" s="1"/>
  <c r="D65" i="5" s="1"/>
  <c r="D66" i="5" s="1"/>
  <c r="D67" i="5" s="1"/>
  <c r="D68" i="5" s="1"/>
  <c r="D69" i="5" s="1"/>
  <c r="D70" i="5" s="1"/>
  <c r="D71" i="5" s="1"/>
  <c r="D72" i="5" s="1"/>
  <c r="D73" i="5" s="1"/>
  <c r="D74" i="5" s="1"/>
  <c r="H74" i="5" s="1"/>
  <c r="M5" i="5"/>
  <c r="P5" i="5" s="1"/>
  <c r="S34" i="5"/>
  <c r="S33" i="5"/>
  <c r="S32" i="5"/>
  <c r="S31" i="5"/>
  <c r="S30" i="5"/>
  <c r="S29" i="5"/>
  <c r="S28" i="5"/>
  <c r="S27" i="5"/>
  <c r="S26" i="5"/>
  <c r="S25" i="5"/>
  <c r="S24" i="5"/>
  <c r="S23" i="5"/>
  <c r="S22" i="5"/>
  <c r="S21" i="5"/>
  <c r="S20" i="5"/>
  <c r="S19" i="5"/>
  <c r="S18" i="5"/>
  <c r="S17" i="5"/>
  <c r="S16" i="5"/>
  <c r="S15" i="5"/>
  <c r="S14" i="5"/>
  <c r="S13" i="5"/>
  <c r="S12" i="5"/>
  <c r="S11" i="5"/>
  <c r="S10" i="5"/>
  <c r="S9" i="5"/>
  <c r="S8" i="5"/>
  <c r="S7" i="5"/>
  <c r="S6" i="5"/>
  <c r="S5" i="5"/>
  <c r="V5" i="5" s="1"/>
  <c r="T5" i="5" s="1"/>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N5" i="6" l="1"/>
  <c r="O6" i="6" s="1"/>
  <c r="P6" i="6" s="1"/>
  <c r="E5" i="6"/>
  <c r="N5" i="5"/>
  <c r="O6" i="5" s="1"/>
  <c r="P6" i="5" s="1"/>
  <c r="E5" i="5"/>
  <c r="W5" i="6"/>
  <c r="T5" i="6"/>
  <c r="D37" i="6"/>
  <c r="D75" i="5"/>
  <c r="H75" i="5" s="1"/>
  <c r="E74" i="5"/>
  <c r="I74" i="5" s="1"/>
  <c r="U6" i="5"/>
  <c r="V6" i="5" s="1"/>
  <c r="W5" i="5"/>
  <c r="N6" i="6" l="1"/>
  <c r="O7" i="6" s="1"/>
  <c r="P7" i="6" s="1"/>
  <c r="E6" i="6"/>
  <c r="N6" i="5"/>
  <c r="O7" i="5" s="1"/>
  <c r="P7" i="5" s="1"/>
  <c r="E6" i="5"/>
  <c r="F5" i="5"/>
  <c r="H5" i="5" s="1"/>
  <c r="I5" i="5" s="1"/>
  <c r="J5" i="5" s="1"/>
  <c r="F5" i="6"/>
  <c r="H5" i="6" s="1"/>
  <c r="I5" i="6" s="1"/>
  <c r="U6" i="6"/>
  <c r="V6" i="6" s="1"/>
  <c r="D38" i="6"/>
  <c r="D76" i="5"/>
  <c r="H76" i="5" s="1"/>
  <c r="E75" i="5"/>
  <c r="I75" i="5" s="1"/>
  <c r="J75" i="5" s="1"/>
  <c r="T6" i="5"/>
  <c r="U7" i="5" s="1"/>
  <c r="V7" i="5" s="1"/>
  <c r="W6" i="5"/>
  <c r="N7" i="6" l="1"/>
  <c r="O8" i="6" s="1"/>
  <c r="P8" i="6" s="1"/>
  <c r="E7" i="6"/>
  <c r="N7" i="5"/>
  <c r="O8" i="5" s="1"/>
  <c r="P8" i="5" s="1"/>
  <c r="E7" i="5"/>
  <c r="J5" i="6"/>
  <c r="F6" i="5"/>
  <c r="H6" i="5" s="1"/>
  <c r="I6" i="5" s="1"/>
  <c r="J6" i="5" s="1"/>
  <c r="D39" i="6"/>
  <c r="W6" i="6"/>
  <c r="T6" i="6"/>
  <c r="D77" i="5"/>
  <c r="H77" i="5" s="1"/>
  <c r="E76" i="5"/>
  <c r="I76" i="5" s="1"/>
  <c r="J76" i="5" s="1"/>
  <c r="T7" i="5"/>
  <c r="U8" i="5" s="1"/>
  <c r="V8" i="5" s="1"/>
  <c r="W7" i="5"/>
  <c r="N8" i="5" l="1"/>
  <c r="O9" i="5" s="1"/>
  <c r="P9" i="5" s="1"/>
  <c r="E8" i="5"/>
  <c r="N8" i="6"/>
  <c r="O9" i="6" s="1"/>
  <c r="P9" i="6" s="1"/>
  <c r="E8" i="6"/>
  <c r="F7" i="5"/>
  <c r="H7" i="5" s="1"/>
  <c r="I7" i="5" s="1"/>
  <c r="J7" i="5" s="1"/>
  <c r="F6" i="6"/>
  <c r="H6" i="6" s="1"/>
  <c r="I6" i="6" s="1"/>
  <c r="U7" i="6"/>
  <c r="V7" i="6" s="1"/>
  <c r="D40" i="6"/>
  <c r="D78" i="5"/>
  <c r="H78" i="5" s="1"/>
  <c r="E77" i="5"/>
  <c r="I77" i="5" s="1"/>
  <c r="J77" i="5" s="1"/>
  <c r="T8" i="5"/>
  <c r="U9" i="5" s="1"/>
  <c r="V9" i="5" s="1"/>
  <c r="W8" i="5"/>
  <c r="N9" i="6" l="1"/>
  <c r="O10" i="6" s="1"/>
  <c r="P10" i="6" s="1"/>
  <c r="E9" i="6"/>
  <c r="N9" i="5"/>
  <c r="O10" i="5" s="1"/>
  <c r="P10" i="5" s="1"/>
  <c r="E9" i="5"/>
  <c r="J6" i="6"/>
  <c r="F8" i="5"/>
  <c r="H8" i="5" s="1"/>
  <c r="I8" i="5" s="1"/>
  <c r="J8" i="5" s="1"/>
  <c r="W7" i="6"/>
  <c r="T7" i="6"/>
  <c r="D41" i="6"/>
  <c r="D79" i="5"/>
  <c r="H79" i="5" s="1"/>
  <c r="E78" i="5"/>
  <c r="I78" i="5" s="1"/>
  <c r="J78" i="5" s="1"/>
  <c r="T9" i="5"/>
  <c r="U10" i="5" s="1"/>
  <c r="V10" i="5" s="1"/>
  <c r="W9" i="5"/>
  <c r="N10" i="6" l="1"/>
  <c r="O11" i="6" s="1"/>
  <c r="P11" i="6" s="1"/>
  <c r="E10" i="6"/>
  <c r="N10" i="5"/>
  <c r="O11" i="5" s="1"/>
  <c r="P11" i="5" s="1"/>
  <c r="E10" i="5"/>
  <c r="F9" i="5"/>
  <c r="H9" i="5" s="1"/>
  <c r="I9" i="5" s="1"/>
  <c r="J9" i="5" s="1"/>
  <c r="F7" i="6"/>
  <c r="H7" i="6" s="1"/>
  <c r="I7" i="6" s="1"/>
  <c r="U8" i="6"/>
  <c r="V8" i="6" s="1"/>
  <c r="D42" i="6"/>
  <c r="D80" i="5"/>
  <c r="H80" i="5" s="1"/>
  <c r="E79" i="5"/>
  <c r="I79" i="5" s="1"/>
  <c r="J79" i="5" s="1"/>
  <c r="T10" i="5"/>
  <c r="U11" i="5" s="1"/>
  <c r="V11" i="5" s="1"/>
  <c r="W10" i="5"/>
  <c r="N11" i="6" l="1"/>
  <c r="O12" i="6" s="1"/>
  <c r="P12" i="6" s="1"/>
  <c r="E11" i="6"/>
  <c r="N11" i="5"/>
  <c r="O12" i="5" s="1"/>
  <c r="P12" i="5" s="1"/>
  <c r="E11" i="5"/>
  <c r="J7" i="6"/>
  <c r="F10" i="5"/>
  <c r="H10" i="5" s="1"/>
  <c r="I10" i="5" s="1"/>
  <c r="J10" i="5" s="1"/>
  <c r="D43" i="6"/>
  <c r="W8" i="6"/>
  <c r="T8" i="6"/>
  <c r="D81" i="5"/>
  <c r="H81" i="5" s="1"/>
  <c r="E80" i="5"/>
  <c r="I80" i="5" s="1"/>
  <c r="J80" i="5" s="1"/>
  <c r="T11" i="5"/>
  <c r="U12" i="5" s="1"/>
  <c r="V12" i="5" s="1"/>
  <c r="W11" i="5"/>
  <c r="N12" i="5" l="1"/>
  <c r="O13" i="5" s="1"/>
  <c r="P13" i="5" s="1"/>
  <c r="E12" i="5"/>
  <c r="N12" i="6"/>
  <c r="O13" i="6" s="1"/>
  <c r="P13" i="6" s="1"/>
  <c r="E12" i="6"/>
  <c r="F11" i="5"/>
  <c r="H11" i="5" s="1"/>
  <c r="I11" i="5" s="1"/>
  <c r="J11" i="5" s="1"/>
  <c r="F8" i="6"/>
  <c r="H8" i="6" s="1"/>
  <c r="I8" i="6" s="1"/>
  <c r="U9" i="6"/>
  <c r="V9" i="6" s="1"/>
  <c r="D44" i="6"/>
  <c r="D82" i="5"/>
  <c r="H82" i="5" s="1"/>
  <c r="E81" i="5"/>
  <c r="I81" i="5" s="1"/>
  <c r="J81" i="5" s="1"/>
  <c r="T12" i="5"/>
  <c r="U13" i="5" s="1"/>
  <c r="V13" i="5" s="1"/>
  <c r="W12" i="5"/>
  <c r="N13" i="6" l="1"/>
  <c r="O14" i="6" s="1"/>
  <c r="P14" i="6" s="1"/>
  <c r="E13" i="6"/>
  <c r="N13" i="5"/>
  <c r="O14" i="5" s="1"/>
  <c r="P14" i="5" s="1"/>
  <c r="E13" i="5"/>
  <c r="J8" i="6"/>
  <c r="F12" i="5"/>
  <c r="H12" i="5" s="1"/>
  <c r="I12" i="5" s="1"/>
  <c r="J12" i="5" s="1"/>
  <c r="T9" i="6"/>
  <c r="W9" i="6"/>
  <c r="D45" i="6"/>
  <c r="D83" i="5"/>
  <c r="H83" i="5" s="1"/>
  <c r="E82" i="5"/>
  <c r="I82" i="5" s="1"/>
  <c r="J82" i="5" s="1"/>
  <c r="T13" i="5"/>
  <c r="U14" i="5" s="1"/>
  <c r="V14" i="5" s="1"/>
  <c r="W13" i="5"/>
  <c r="N14" i="5" l="1"/>
  <c r="O15" i="5" s="1"/>
  <c r="P15" i="5" s="1"/>
  <c r="E14" i="5"/>
  <c r="N14" i="6"/>
  <c r="O15" i="6" s="1"/>
  <c r="P15" i="6" s="1"/>
  <c r="E14" i="6"/>
  <c r="F13" i="5"/>
  <c r="H13" i="5" s="1"/>
  <c r="I13" i="5" s="1"/>
  <c r="J13" i="5" s="1"/>
  <c r="F9" i="6"/>
  <c r="H9" i="6" s="1"/>
  <c r="I9" i="6" s="1"/>
  <c r="D46" i="6"/>
  <c r="U10" i="6"/>
  <c r="V10" i="6" s="1"/>
  <c r="D84" i="5"/>
  <c r="H84" i="5" s="1"/>
  <c r="E83" i="5"/>
  <c r="I83" i="5" s="1"/>
  <c r="J83" i="5" s="1"/>
  <c r="T14" i="5"/>
  <c r="U15" i="5" s="1"/>
  <c r="V15" i="5" s="1"/>
  <c r="W14" i="5"/>
  <c r="N15" i="6" l="1"/>
  <c r="O16" i="6" s="1"/>
  <c r="P16" i="6" s="1"/>
  <c r="E15" i="6"/>
  <c r="N15" i="5"/>
  <c r="O16" i="5" s="1"/>
  <c r="P16" i="5" s="1"/>
  <c r="E15" i="5"/>
  <c r="J9" i="6"/>
  <c r="F14" i="5"/>
  <c r="H14" i="5" s="1"/>
  <c r="I14" i="5" s="1"/>
  <c r="J14" i="5" s="1"/>
  <c r="T10" i="6"/>
  <c r="U11" i="6" s="1"/>
  <c r="V11" i="6" s="1"/>
  <c r="W10" i="6"/>
  <c r="D47" i="6"/>
  <c r="D85" i="5"/>
  <c r="H85" i="5" s="1"/>
  <c r="E84" i="5"/>
  <c r="I84" i="5" s="1"/>
  <c r="J84" i="5" s="1"/>
  <c r="T15" i="5"/>
  <c r="U16" i="5" s="1"/>
  <c r="V16" i="5" s="1"/>
  <c r="W15" i="5"/>
  <c r="N16" i="5" l="1"/>
  <c r="O17" i="5" s="1"/>
  <c r="P17" i="5" s="1"/>
  <c r="E16" i="5"/>
  <c r="N16" i="6"/>
  <c r="O17" i="6" s="1"/>
  <c r="P17" i="6" s="1"/>
  <c r="E16" i="6"/>
  <c r="F15" i="5"/>
  <c r="H15" i="5" s="1"/>
  <c r="I15" i="5" s="1"/>
  <c r="J15" i="5" s="1"/>
  <c r="F10" i="6"/>
  <c r="H10" i="6" s="1"/>
  <c r="I10" i="6" s="1"/>
  <c r="D48" i="6"/>
  <c r="W11" i="6"/>
  <c r="T11" i="6"/>
  <c r="U12" i="6" s="1"/>
  <c r="V12" i="6" s="1"/>
  <c r="D86" i="5"/>
  <c r="H86" i="5" s="1"/>
  <c r="E85" i="5"/>
  <c r="I85" i="5" s="1"/>
  <c r="J85" i="5" s="1"/>
  <c r="T16" i="5"/>
  <c r="U17" i="5" s="1"/>
  <c r="V17" i="5" s="1"/>
  <c r="W16" i="5"/>
  <c r="N17" i="6" l="1"/>
  <c r="O18" i="6" s="1"/>
  <c r="P18" i="6" s="1"/>
  <c r="E17" i="6"/>
  <c r="N17" i="5"/>
  <c r="O18" i="5" s="1"/>
  <c r="P18" i="5" s="1"/>
  <c r="E17" i="5"/>
  <c r="J10" i="6"/>
  <c r="F16" i="5"/>
  <c r="H16" i="5" s="1"/>
  <c r="I16" i="5" s="1"/>
  <c r="J16" i="5" s="1"/>
  <c r="F11" i="6"/>
  <c r="H11" i="6" s="1"/>
  <c r="I11" i="6" s="1"/>
  <c r="W12" i="6"/>
  <c r="T12" i="6"/>
  <c r="U13" i="6" s="1"/>
  <c r="V13" i="6" s="1"/>
  <c r="D49" i="6"/>
  <c r="D87" i="5"/>
  <c r="H87" i="5" s="1"/>
  <c r="E86" i="5"/>
  <c r="I86" i="5" s="1"/>
  <c r="J86" i="5" s="1"/>
  <c r="T17" i="5"/>
  <c r="U18" i="5" s="1"/>
  <c r="V18" i="5" s="1"/>
  <c r="W17" i="5"/>
  <c r="N18" i="5" l="1"/>
  <c r="O19" i="5" s="1"/>
  <c r="P19" i="5" s="1"/>
  <c r="E18" i="5"/>
  <c r="N18" i="6"/>
  <c r="O19" i="6" s="1"/>
  <c r="P19" i="6" s="1"/>
  <c r="E18" i="6"/>
  <c r="J11" i="6"/>
  <c r="F17" i="5"/>
  <c r="H17" i="5" s="1"/>
  <c r="I17" i="5" s="1"/>
  <c r="J17" i="5" s="1"/>
  <c r="F12" i="6"/>
  <c r="H12" i="6" s="1"/>
  <c r="I12" i="6" s="1"/>
  <c r="D50" i="6"/>
  <c r="T13" i="6"/>
  <c r="U14" i="6" s="1"/>
  <c r="V14" i="6" s="1"/>
  <c r="W13" i="6"/>
  <c r="D88" i="5"/>
  <c r="H88" i="5" s="1"/>
  <c r="E87" i="5"/>
  <c r="I87" i="5" s="1"/>
  <c r="J87" i="5" s="1"/>
  <c r="T18" i="5"/>
  <c r="U19" i="5" s="1"/>
  <c r="V19" i="5" s="1"/>
  <c r="W18" i="5"/>
  <c r="N19" i="6" l="1"/>
  <c r="O20" i="6" s="1"/>
  <c r="P20" i="6" s="1"/>
  <c r="E19" i="6"/>
  <c r="N19" i="5"/>
  <c r="O20" i="5" s="1"/>
  <c r="P20" i="5" s="1"/>
  <c r="E19" i="5"/>
  <c r="J12" i="6"/>
  <c r="F18" i="5"/>
  <c r="H18" i="5" s="1"/>
  <c r="I18" i="5" s="1"/>
  <c r="J18" i="5" s="1"/>
  <c r="F13" i="6"/>
  <c r="H13" i="6" s="1"/>
  <c r="I13" i="6" s="1"/>
  <c r="D51" i="6"/>
  <c r="T14" i="6"/>
  <c r="U15" i="6" s="1"/>
  <c r="V15" i="6" s="1"/>
  <c r="W14" i="6"/>
  <c r="D89" i="5"/>
  <c r="H89" i="5" s="1"/>
  <c r="E88" i="5"/>
  <c r="I88" i="5" s="1"/>
  <c r="J88" i="5" s="1"/>
  <c r="T19" i="5"/>
  <c r="U20" i="5" s="1"/>
  <c r="V20" i="5" s="1"/>
  <c r="W19" i="5"/>
  <c r="N20" i="5" l="1"/>
  <c r="O21" i="5" s="1"/>
  <c r="P21" i="5" s="1"/>
  <c r="E20" i="5"/>
  <c r="N20" i="6"/>
  <c r="O21" i="6" s="1"/>
  <c r="P21" i="6" s="1"/>
  <c r="E20" i="6"/>
  <c r="J13" i="6"/>
  <c r="F19" i="5"/>
  <c r="H19" i="5" s="1"/>
  <c r="I19" i="5" s="1"/>
  <c r="J19" i="5" s="1"/>
  <c r="F14" i="6"/>
  <c r="H14" i="6" s="1"/>
  <c r="I14" i="6" s="1"/>
  <c r="T15" i="6"/>
  <c r="U16" i="6" s="1"/>
  <c r="V16" i="6" s="1"/>
  <c r="W15" i="6"/>
  <c r="D52" i="6"/>
  <c r="D90" i="5"/>
  <c r="H90" i="5" s="1"/>
  <c r="E89" i="5"/>
  <c r="I89" i="5" s="1"/>
  <c r="J89" i="5" s="1"/>
  <c r="T20" i="5"/>
  <c r="U21" i="5" s="1"/>
  <c r="V21" i="5" s="1"/>
  <c r="W20" i="5"/>
  <c r="N21" i="6" l="1"/>
  <c r="O22" i="6" s="1"/>
  <c r="P22" i="6" s="1"/>
  <c r="E21" i="6"/>
  <c r="N21" i="5"/>
  <c r="O22" i="5" s="1"/>
  <c r="P22" i="5" s="1"/>
  <c r="E21" i="5"/>
  <c r="J14" i="6"/>
  <c r="F20" i="5"/>
  <c r="H20" i="5" s="1"/>
  <c r="I20" i="5" s="1"/>
  <c r="J20" i="5" s="1"/>
  <c r="F15" i="6"/>
  <c r="H15" i="6" s="1"/>
  <c r="I15" i="6" s="1"/>
  <c r="D53" i="6"/>
  <c r="W16" i="6"/>
  <c r="T16" i="6"/>
  <c r="U17" i="6" s="1"/>
  <c r="V17" i="6" s="1"/>
  <c r="D91" i="5"/>
  <c r="H91" i="5" s="1"/>
  <c r="E90" i="5"/>
  <c r="I90" i="5" s="1"/>
  <c r="J90" i="5" s="1"/>
  <c r="T21" i="5"/>
  <c r="U22" i="5" s="1"/>
  <c r="V22" i="5" s="1"/>
  <c r="W21" i="5"/>
  <c r="N22" i="5" l="1"/>
  <c r="O23" i="5" s="1"/>
  <c r="P23" i="5" s="1"/>
  <c r="E22" i="5"/>
  <c r="N22" i="6"/>
  <c r="O23" i="6" s="1"/>
  <c r="P23" i="6" s="1"/>
  <c r="E22" i="6"/>
  <c r="J15" i="6"/>
  <c r="F21" i="5"/>
  <c r="H21" i="5" s="1"/>
  <c r="I21" i="5" s="1"/>
  <c r="J21" i="5" s="1"/>
  <c r="F16" i="6"/>
  <c r="H16" i="6" s="1"/>
  <c r="I16" i="6" s="1"/>
  <c r="W17" i="6"/>
  <c r="T17" i="6"/>
  <c r="U18" i="6" s="1"/>
  <c r="V18" i="6" s="1"/>
  <c r="D54" i="6"/>
  <c r="D92" i="5"/>
  <c r="H92" i="5" s="1"/>
  <c r="E91" i="5"/>
  <c r="I91" i="5" s="1"/>
  <c r="J91" i="5" s="1"/>
  <c r="T22" i="5"/>
  <c r="U23" i="5" s="1"/>
  <c r="V23" i="5" s="1"/>
  <c r="W22" i="5"/>
  <c r="N23" i="6" l="1"/>
  <c r="O24" i="6" s="1"/>
  <c r="P24" i="6" s="1"/>
  <c r="E23" i="6"/>
  <c r="N23" i="5"/>
  <c r="O24" i="5" s="1"/>
  <c r="P24" i="5" s="1"/>
  <c r="E23" i="5"/>
  <c r="J16" i="6"/>
  <c r="F22" i="5"/>
  <c r="H22" i="5" s="1"/>
  <c r="I22" i="5" s="1"/>
  <c r="J22" i="5" s="1"/>
  <c r="F17" i="6"/>
  <c r="H17" i="6" s="1"/>
  <c r="I17" i="6" s="1"/>
  <c r="W18" i="6"/>
  <c r="T18" i="6"/>
  <c r="U19" i="6" s="1"/>
  <c r="V19" i="6" s="1"/>
  <c r="D55" i="6"/>
  <c r="D93" i="5"/>
  <c r="H93" i="5" s="1"/>
  <c r="E92" i="5"/>
  <c r="I92" i="5" s="1"/>
  <c r="J92" i="5" s="1"/>
  <c r="T23" i="5"/>
  <c r="U24" i="5" s="1"/>
  <c r="V24" i="5" s="1"/>
  <c r="W23" i="5"/>
  <c r="N24" i="5" l="1"/>
  <c r="O25" i="5" s="1"/>
  <c r="P25" i="5" s="1"/>
  <c r="E24" i="5"/>
  <c r="N24" i="6"/>
  <c r="O25" i="6" s="1"/>
  <c r="P25" i="6" s="1"/>
  <c r="E24" i="6"/>
  <c r="J17" i="6"/>
  <c r="F23" i="5"/>
  <c r="H23" i="5" s="1"/>
  <c r="I23" i="5" s="1"/>
  <c r="J23" i="5" s="1"/>
  <c r="F18" i="6"/>
  <c r="H18" i="6" s="1"/>
  <c r="I18" i="6" s="1"/>
  <c r="D56" i="6"/>
  <c r="W19" i="6"/>
  <c r="T19" i="6"/>
  <c r="U20" i="6" s="1"/>
  <c r="V20" i="6" s="1"/>
  <c r="D94" i="5"/>
  <c r="H94" i="5" s="1"/>
  <c r="E93" i="5"/>
  <c r="I93" i="5" s="1"/>
  <c r="J93" i="5" s="1"/>
  <c r="T24" i="5"/>
  <c r="U25" i="5" s="1"/>
  <c r="V25" i="5" s="1"/>
  <c r="W24" i="5"/>
  <c r="N25" i="6" l="1"/>
  <c r="O26" i="6" s="1"/>
  <c r="P26" i="6" s="1"/>
  <c r="E25" i="6"/>
  <c r="N25" i="5"/>
  <c r="O26" i="5" s="1"/>
  <c r="P26" i="5" s="1"/>
  <c r="E25" i="5"/>
  <c r="J18" i="6"/>
  <c r="F24" i="5"/>
  <c r="H24" i="5" s="1"/>
  <c r="I24" i="5" s="1"/>
  <c r="J24" i="5" s="1"/>
  <c r="F19" i="6"/>
  <c r="H19" i="6" s="1"/>
  <c r="I19" i="6" s="1"/>
  <c r="T20" i="6"/>
  <c r="U21" i="6" s="1"/>
  <c r="V21" i="6" s="1"/>
  <c r="W20" i="6"/>
  <c r="D57" i="6"/>
  <c r="D95" i="5"/>
  <c r="H95" i="5" s="1"/>
  <c r="E94" i="5"/>
  <c r="I94" i="5" s="1"/>
  <c r="J94" i="5" s="1"/>
  <c r="T25" i="5"/>
  <c r="U26" i="5" s="1"/>
  <c r="V26" i="5" s="1"/>
  <c r="W25" i="5"/>
  <c r="N26" i="5" l="1"/>
  <c r="O27" i="5" s="1"/>
  <c r="P27" i="5" s="1"/>
  <c r="E26" i="5"/>
  <c r="N26" i="6"/>
  <c r="O27" i="6" s="1"/>
  <c r="P27" i="6" s="1"/>
  <c r="E26" i="6"/>
  <c r="J19" i="6"/>
  <c r="F25" i="5"/>
  <c r="H25" i="5" s="1"/>
  <c r="I25" i="5" s="1"/>
  <c r="J25" i="5" s="1"/>
  <c r="F20" i="6"/>
  <c r="H20" i="6" s="1"/>
  <c r="I20" i="6" s="1"/>
  <c r="D58" i="6"/>
  <c r="W21" i="6"/>
  <c r="T21" i="6"/>
  <c r="U22" i="6" s="1"/>
  <c r="V22" i="6" s="1"/>
  <c r="D96" i="5"/>
  <c r="H96" i="5" s="1"/>
  <c r="E95" i="5"/>
  <c r="I95" i="5" s="1"/>
  <c r="J95" i="5" s="1"/>
  <c r="T26" i="5"/>
  <c r="U27" i="5" s="1"/>
  <c r="V27" i="5" s="1"/>
  <c r="W26" i="5"/>
  <c r="N27" i="6" l="1"/>
  <c r="O28" i="6" s="1"/>
  <c r="P28" i="6" s="1"/>
  <c r="E27" i="6"/>
  <c r="N27" i="5"/>
  <c r="O28" i="5" s="1"/>
  <c r="P28" i="5" s="1"/>
  <c r="E27" i="5"/>
  <c r="J20" i="6"/>
  <c r="F26" i="5"/>
  <c r="H26" i="5" s="1"/>
  <c r="I26" i="5" s="1"/>
  <c r="J26" i="5" s="1"/>
  <c r="F21" i="6"/>
  <c r="H21" i="6" s="1"/>
  <c r="I21" i="6" s="1"/>
  <c r="W22" i="6"/>
  <c r="T22" i="6"/>
  <c r="U23" i="6" s="1"/>
  <c r="V23" i="6" s="1"/>
  <c r="D59" i="6"/>
  <c r="D97" i="5"/>
  <c r="H97" i="5" s="1"/>
  <c r="E96" i="5"/>
  <c r="I96" i="5" s="1"/>
  <c r="J96" i="5" s="1"/>
  <c r="T27" i="5"/>
  <c r="U28" i="5" s="1"/>
  <c r="V28" i="5" s="1"/>
  <c r="W27" i="5"/>
  <c r="N28" i="5" l="1"/>
  <c r="O29" i="5" s="1"/>
  <c r="P29" i="5" s="1"/>
  <c r="E28" i="5"/>
  <c r="N28" i="6"/>
  <c r="O29" i="6" s="1"/>
  <c r="P29" i="6" s="1"/>
  <c r="E28" i="6"/>
  <c r="J21" i="6"/>
  <c r="F27" i="5"/>
  <c r="H27" i="5" s="1"/>
  <c r="I27" i="5" s="1"/>
  <c r="J27" i="5" s="1"/>
  <c r="F22" i="6"/>
  <c r="H22" i="6" s="1"/>
  <c r="I22" i="6" s="1"/>
  <c r="W23" i="6"/>
  <c r="T23" i="6"/>
  <c r="U24" i="6" s="1"/>
  <c r="V24" i="6" s="1"/>
  <c r="D60" i="6"/>
  <c r="D98" i="5"/>
  <c r="H98" i="5" s="1"/>
  <c r="E97" i="5"/>
  <c r="I97" i="5" s="1"/>
  <c r="J97" i="5" s="1"/>
  <c r="T28" i="5"/>
  <c r="U29" i="5" s="1"/>
  <c r="V29" i="5" s="1"/>
  <c r="W28" i="5"/>
  <c r="N29" i="6" l="1"/>
  <c r="O30" i="6" s="1"/>
  <c r="P30" i="6" s="1"/>
  <c r="E29" i="6"/>
  <c r="N29" i="5"/>
  <c r="O30" i="5" s="1"/>
  <c r="P30" i="5" s="1"/>
  <c r="E29" i="5"/>
  <c r="J22" i="6"/>
  <c r="F28" i="5"/>
  <c r="H28" i="5" s="1"/>
  <c r="I28" i="5" s="1"/>
  <c r="J28" i="5" s="1"/>
  <c r="F23" i="6"/>
  <c r="H23" i="6" s="1"/>
  <c r="I23" i="6" s="1"/>
  <c r="D61" i="6"/>
  <c r="W24" i="6"/>
  <c r="T24" i="6"/>
  <c r="U25" i="6" s="1"/>
  <c r="V25" i="6" s="1"/>
  <c r="D99" i="5"/>
  <c r="H99" i="5" s="1"/>
  <c r="E98" i="5"/>
  <c r="I98" i="5" s="1"/>
  <c r="J98" i="5" s="1"/>
  <c r="T29" i="5"/>
  <c r="U30" i="5" s="1"/>
  <c r="V30" i="5" s="1"/>
  <c r="W29" i="5"/>
  <c r="N30" i="5" l="1"/>
  <c r="O31" i="5" s="1"/>
  <c r="P31" i="5" s="1"/>
  <c r="E30" i="5"/>
  <c r="N30" i="6"/>
  <c r="O31" i="6" s="1"/>
  <c r="P31" i="6" s="1"/>
  <c r="E30" i="6"/>
  <c r="J23" i="6"/>
  <c r="F29" i="5"/>
  <c r="H29" i="5" s="1"/>
  <c r="I29" i="5" s="1"/>
  <c r="J29" i="5" s="1"/>
  <c r="F24" i="6"/>
  <c r="H24" i="6" s="1"/>
  <c r="I24" i="6" s="1"/>
  <c r="T25" i="6"/>
  <c r="U26" i="6" s="1"/>
  <c r="V26" i="6" s="1"/>
  <c r="W25" i="6"/>
  <c r="D62" i="6"/>
  <c r="D100" i="5"/>
  <c r="H100" i="5" s="1"/>
  <c r="E99" i="5"/>
  <c r="I99" i="5" s="1"/>
  <c r="J99" i="5" s="1"/>
  <c r="T30" i="5"/>
  <c r="U31" i="5" s="1"/>
  <c r="V31" i="5" s="1"/>
  <c r="W30" i="5"/>
  <c r="N31" i="6" l="1"/>
  <c r="O32" i="6" s="1"/>
  <c r="P32" i="6" s="1"/>
  <c r="E31" i="6"/>
  <c r="N31" i="5"/>
  <c r="O32" i="5" s="1"/>
  <c r="P32" i="5" s="1"/>
  <c r="E31" i="5"/>
  <c r="J24" i="6"/>
  <c r="F30" i="5"/>
  <c r="H30" i="5" s="1"/>
  <c r="I30" i="5" s="1"/>
  <c r="J30" i="5" s="1"/>
  <c r="F25" i="6"/>
  <c r="H25" i="6" s="1"/>
  <c r="I25" i="6" s="1"/>
  <c r="D63" i="6"/>
  <c r="W26" i="6"/>
  <c r="T26" i="6"/>
  <c r="U27" i="6" s="1"/>
  <c r="V27" i="6" s="1"/>
  <c r="D101" i="5"/>
  <c r="H101" i="5" s="1"/>
  <c r="E100" i="5"/>
  <c r="I100" i="5" s="1"/>
  <c r="J100" i="5" s="1"/>
  <c r="T31" i="5"/>
  <c r="U32" i="5" s="1"/>
  <c r="V32" i="5" s="1"/>
  <c r="W31" i="5"/>
  <c r="N32" i="5" l="1"/>
  <c r="O33" i="5" s="1"/>
  <c r="P33" i="5" s="1"/>
  <c r="E32" i="5"/>
  <c r="N32" i="6"/>
  <c r="O33" i="6" s="1"/>
  <c r="P33" i="6" s="1"/>
  <c r="E32" i="6"/>
  <c r="J25" i="6"/>
  <c r="F31" i="5"/>
  <c r="H31" i="5" s="1"/>
  <c r="I31" i="5" s="1"/>
  <c r="J31" i="5" s="1"/>
  <c r="F26" i="6"/>
  <c r="H26" i="6" s="1"/>
  <c r="I26" i="6" s="1"/>
  <c r="W27" i="6"/>
  <c r="T27" i="6"/>
  <c r="U28" i="6" s="1"/>
  <c r="V28" i="6" s="1"/>
  <c r="D64" i="6"/>
  <c r="D102" i="5"/>
  <c r="H102" i="5" s="1"/>
  <c r="E101" i="5"/>
  <c r="I101" i="5" s="1"/>
  <c r="J101" i="5" s="1"/>
  <c r="T32" i="5"/>
  <c r="U33" i="5" s="1"/>
  <c r="V33" i="5" s="1"/>
  <c r="W32" i="5"/>
  <c r="N33" i="6" l="1"/>
  <c r="O34" i="6" s="1"/>
  <c r="P34" i="6" s="1"/>
  <c r="E33" i="6"/>
  <c r="N33" i="5"/>
  <c r="O34" i="5" s="1"/>
  <c r="P34" i="5" s="1"/>
  <c r="E33" i="5"/>
  <c r="J26" i="6"/>
  <c r="F32" i="5"/>
  <c r="H32" i="5" s="1"/>
  <c r="I32" i="5" s="1"/>
  <c r="J32" i="5" s="1"/>
  <c r="F27" i="6"/>
  <c r="H27" i="6" s="1"/>
  <c r="I27" i="6" s="1"/>
  <c r="D65" i="6"/>
  <c r="W28" i="6"/>
  <c r="T28" i="6"/>
  <c r="U29" i="6" s="1"/>
  <c r="V29" i="6" s="1"/>
  <c r="D103" i="5"/>
  <c r="H103" i="5" s="1"/>
  <c r="E102" i="5"/>
  <c r="I102" i="5" s="1"/>
  <c r="J102" i="5" s="1"/>
  <c r="T33" i="5"/>
  <c r="U34" i="5" s="1"/>
  <c r="V34" i="5" s="1"/>
  <c r="W33" i="5"/>
  <c r="N34" i="5" l="1"/>
  <c r="E34" i="5"/>
  <c r="N34" i="6"/>
  <c r="E34" i="6"/>
  <c r="J27" i="6"/>
  <c r="F33" i="5"/>
  <c r="H33" i="5" s="1"/>
  <c r="I33" i="5" s="1"/>
  <c r="J33" i="5" s="1"/>
  <c r="F28" i="6"/>
  <c r="H28" i="6" s="1"/>
  <c r="I28" i="6" s="1"/>
  <c r="D66" i="6"/>
  <c r="W29" i="6"/>
  <c r="T29" i="6"/>
  <c r="U30" i="6" s="1"/>
  <c r="V30" i="6" s="1"/>
  <c r="D104" i="5"/>
  <c r="E103" i="5"/>
  <c r="I103" i="5" s="1"/>
  <c r="J103" i="5" s="1"/>
  <c r="T34" i="5"/>
  <c r="W34" i="5"/>
  <c r="E35" i="6" l="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35" i="5"/>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E58" i="5" s="1"/>
  <c r="E59" i="5" s="1"/>
  <c r="E60" i="5" s="1"/>
  <c r="E61" i="5" s="1"/>
  <c r="E62" i="5" s="1"/>
  <c r="E63" i="5" s="1"/>
  <c r="E64" i="5" s="1"/>
  <c r="E65" i="5" s="1"/>
  <c r="J28" i="6"/>
  <c r="F34" i="5"/>
  <c r="H34" i="5" s="1"/>
  <c r="F29" i="6"/>
  <c r="H29" i="6" s="1"/>
  <c r="I29" i="6" s="1"/>
  <c r="T30" i="6"/>
  <c r="U31" i="6" s="1"/>
  <c r="V31" i="6" s="1"/>
  <c r="W30" i="6"/>
  <c r="D67" i="6"/>
  <c r="E104" i="5"/>
  <c r="H104" i="5"/>
  <c r="J29" i="6" l="1"/>
  <c r="H35" i="5"/>
  <c r="H36" i="5" s="1"/>
  <c r="I34" i="5"/>
  <c r="J34" i="5" s="1"/>
  <c r="F30" i="6"/>
  <c r="H30" i="6" s="1"/>
  <c r="I30" i="6" s="1"/>
  <c r="D68" i="6"/>
  <c r="E67" i="6"/>
  <c r="T31" i="6"/>
  <c r="U32" i="6" s="1"/>
  <c r="V32" i="6" s="1"/>
  <c r="W31" i="6"/>
  <c r="I104" i="5"/>
  <c r="J104" i="5" s="1"/>
  <c r="E66" i="5"/>
  <c r="I35" i="5" l="1"/>
  <c r="J35" i="5" s="1"/>
  <c r="J30" i="6"/>
  <c r="F31" i="6"/>
  <c r="H31" i="6" s="1"/>
  <c r="I31" i="6" s="1"/>
  <c r="W32" i="6"/>
  <c r="T32" i="6"/>
  <c r="U33" i="6" s="1"/>
  <c r="V33" i="6" s="1"/>
  <c r="E68" i="6"/>
  <c r="D69" i="6"/>
  <c r="H37" i="5"/>
  <c r="I36" i="5"/>
  <c r="E67" i="5"/>
  <c r="J36" i="5" l="1"/>
  <c r="J31" i="6"/>
  <c r="F32" i="6"/>
  <c r="H32" i="6" s="1"/>
  <c r="I32" i="6" s="1"/>
  <c r="D70" i="6"/>
  <c r="E69" i="6"/>
  <c r="W33" i="6"/>
  <c r="T33" i="6"/>
  <c r="U34" i="6" s="1"/>
  <c r="V34" i="6" s="1"/>
  <c r="H38" i="5"/>
  <c r="I37" i="5"/>
  <c r="J37" i="5" s="1"/>
  <c r="E68" i="5"/>
  <c r="J32" i="6" l="1"/>
  <c r="F33" i="6"/>
  <c r="H33" i="6" s="1"/>
  <c r="I33" i="6" s="1"/>
  <c r="W34" i="6"/>
  <c r="T34" i="6"/>
  <c r="D71" i="6"/>
  <c r="E70" i="6"/>
  <c r="H39" i="5"/>
  <c r="I38" i="5"/>
  <c r="J38" i="5" s="1"/>
  <c r="E69" i="5"/>
  <c r="J33" i="6" l="1"/>
  <c r="F34" i="6"/>
  <c r="H34" i="6" s="1"/>
  <c r="D72" i="6"/>
  <c r="E71" i="6"/>
  <c r="H40" i="5"/>
  <c r="I39" i="5"/>
  <c r="J39" i="5" s="1"/>
  <c r="E70" i="5"/>
  <c r="H35" i="6" l="1"/>
  <c r="I35" i="6" s="1"/>
  <c r="I34" i="6"/>
  <c r="E72" i="6"/>
  <c r="D73" i="6"/>
  <c r="H41" i="5"/>
  <c r="I40" i="5"/>
  <c r="J40" i="5" s="1"/>
  <c r="E71" i="5"/>
  <c r="H36" i="6" l="1"/>
  <c r="I36" i="6" s="1"/>
  <c r="J34" i="6"/>
  <c r="J35" i="6"/>
  <c r="D74" i="6"/>
  <c r="E73" i="6"/>
  <c r="H42" i="5"/>
  <c r="I41" i="5"/>
  <c r="J41" i="5" s="1"/>
  <c r="E72" i="5"/>
  <c r="H37" i="6" l="1"/>
  <c r="I37" i="6" s="1"/>
  <c r="J36" i="6"/>
  <c r="D75" i="6"/>
  <c r="H74" i="6"/>
  <c r="E74" i="6"/>
  <c r="H43" i="5"/>
  <c r="I42" i="5"/>
  <c r="J42" i="5" s="1"/>
  <c r="E73" i="5"/>
  <c r="H38" i="6" l="1"/>
  <c r="I38" i="6" s="1"/>
  <c r="J37" i="6"/>
  <c r="I74" i="6"/>
  <c r="D76" i="6"/>
  <c r="H75" i="6"/>
  <c r="E75" i="6"/>
  <c r="H44" i="5"/>
  <c r="I43" i="5"/>
  <c r="J43" i="5" s="1"/>
  <c r="J38" i="6" l="1"/>
  <c r="H39" i="6"/>
  <c r="I39" i="6" s="1"/>
  <c r="I75" i="6"/>
  <c r="H76" i="6"/>
  <c r="E76" i="6"/>
  <c r="D77" i="6"/>
  <c r="H45" i="5"/>
  <c r="I44" i="5"/>
  <c r="J44" i="5" s="1"/>
  <c r="J39" i="6" l="1"/>
  <c r="H40" i="6"/>
  <c r="I40" i="6" s="1"/>
  <c r="J75" i="6"/>
  <c r="I76" i="6"/>
  <c r="D78" i="6"/>
  <c r="H77" i="6"/>
  <c r="E77" i="6"/>
  <c r="H46" i="5"/>
  <c r="I45" i="5"/>
  <c r="J45" i="5" s="1"/>
  <c r="J40" i="6" l="1"/>
  <c r="H41" i="6"/>
  <c r="H42" i="6" s="1"/>
  <c r="I42" i="6" s="1"/>
  <c r="J76" i="6"/>
  <c r="I77" i="6"/>
  <c r="D79" i="6"/>
  <c r="H78" i="6"/>
  <c r="E78" i="6"/>
  <c r="H47" i="5"/>
  <c r="I46" i="5"/>
  <c r="J46" i="5" s="1"/>
  <c r="H43" i="6" l="1"/>
  <c r="I43" i="6" s="1"/>
  <c r="I41" i="6"/>
  <c r="J77" i="6"/>
  <c r="I78" i="6"/>
  <c r="H44" i="6"/>
  <c r="D80" i="6"/>
  <c r="H79" i="6"/>
  <c r="E79" i="6"/>
  <c r="H48" i="5"/>
  <c r="I47" i="5"/>
  <c r="J47" i="5" s="1"/>
  <c r="J42" i="6" l="1"/>
  <c r="J41" i="6"/>
  <c r="J43" i="6"/>
  <c r="J78" i="6"/>
  <c r="I79" i="6"/>
  <c r="I44" i="6"/>
  <c r="H45" i="6"/>
  <c r="H80" i="6"/>
  <c r="E80" i="6"/>
  <c r="D81" i="6"/>
  <c r="H49" i="5"/>
  <c r="I48" i="5"/>
  <c r="J48" i="5" s="1"/>
  <c r="J44" i="6" l="1"/>
  <c r="J79" i="6"/>
  <c r="I80" i="6"/>
  <c r="I45" i="6"/>
  <c r="H46" i="6"/>
  <c r="D82" i="6"/>
  <c r="H81" i="6"/>
  <c r="E81" i="6"/>
  <c r="H50" i="5"/>
  <c r="I49" i="5"/>
  <c r="J49" i="5" s="1"/>
  <c r="J45" i="6" l="1"/>
  <c r="J80" i="6"/>
  <c r="I81" i="6"/>
  <c r="H47" i="6"/>
  <c r="I46" i="6"/>
  <c r="D83" i="6"/>
  <c r="H82" i="6"/>
  <c r="E82" i="6"/>
  <c r="H51" i="5"/>
  <c r="I50" i="5"/>
  <c r="J50" i="5" s="1"/>
  <c r="J46" i="6" l="1"/>
  <c r="J81" i="6"/>
  <c r="I82" i="6"/>
  <c r="I47" i="6"/>
  <c r="H48" i="6"/>
  <c r="D84" i="6"/>
  <c r="H83" i="6"/>
  <c r="E83" i="6"/>
  <c r="H52" i="5"/>
  <c r="I51" i="5"/>
  <c r="J51" i="5" s="1"/>
  <c r="J47" i="6" l="1"/>
  <c r="J82" i="6"/>
  <c r="I83" i="6"/>
  <c r="I48" i="6"/>
  <c r="H49" i="6"/>
  <c r="H84" i="6"/>
  <c r="E84" i="6"/>
  <c r="D85" i="6"/>
  <c r="H53" i="5"/>
  <c r="I52" i="5"/>
  <c r="J52" i="5" s="1"/>
  <c r="J48" i="6" l="1"/>
  <c r="J83" i="6"/>
  <c r="I84" i="6"/>
  <c r="I49" i="6"/>
  <c r="H50" i="6"/>
  <c r="D86" i="6"/>
  <c r="H85" i="6"/>
  <c r="E85" i="6"/>
  <c r="H54" i="5"/>
  <c r="I53" i="5"/>
  <c r="J53" i="5" s="1"/>
  <c r="J49" i="6" l="1"/>
  <c r="J84" i="6"/>
  <c r="I50" i="6"/>
  <c r="H51" i="6"/>
  <c r="D87" i="6"/>
  <c r="H86" i="6"/>
  <c r="E86" i="6"/>
  <c r="I85" i="6"/>
  <c r="H55" i="5"/>
  <c r="I54" i="5"/>
  <c r="J54" i="5" s="1"/>
  <c r="J50" i="6" l="1"/>
  <c r="J85" i="6"/>
  <c r="I86" i="6"/>
  <c r="I51" i="6"/>
  <c r="H52" i="6"/>
  <c r="D88" i="6"/>
  <c r="H87" i="6"/>
  <c r="E87" i="6"/>
  <c r="H56" i="5"/>
  <c r="I55" i="5"/>
  <c r="J55" i="5" s="1"/>
  <c r="J86" i="6" l="1"/>
  <c r="J51" i="6"/>
  <c r="I87" i="6"/>
  <c r="H53" i="6"/>
  <c r="I52" i="6"/>
  <c r="H88" i="6"/>
  <c r="E88" i="6"/>
  <c r="D89" i="6"/>
  <c r="H57" i="5"/>
  <c r="I56" i="5"/>
  <c r="J56" i="5" s="1"/>
  <c r="J52" i="6" l="1"/>
  <c r="J87" i="6"/>
  <c r="I88" i="6"/>
  <c r="I53" i="6"/>
  <c r="H54" i="6"/>
  <c r="D90" i="6"/>
  <c r="H89" i="6"/>
  <c r="E89" i="6"/>
  <c r="H58" i="5"/>
  <c r="I57" i="5"/>
  <c r="J57" i="5" s="1"/>
  <c r="J53" i="6" l="1"/>
  <c r="J88" i="6"/>
  <c r="H55" i="6"/>
  <c r="I54" i="6"/>
  <c r="I89" i="6"/>
  <c r="D91" i="6"/>
  <c r="H90" i="6"/>
  <c r="E90" i="6"/>
  <c r="H59" i="5"/>
  <c r="I58" i="5"/>
  <c r="J58" i="5" s="1"/>
  <c r="J54" i="6" l="1"/>
  <c r="J89" i="6"/>
  <c r="I90" i="6"/>
  <c r="H56" i="6"/>
  <c r="I55" i="6"/>
  <c r="D92" i="6"/>
  <c r="H91" i="6"/>
  <c r="E91" i="6"/>
  <c r="H60" i="5"/>
  <c r="I59" i="5"/>
  <c r="J59" i="5" s="1"/>
  <c r="J55" i="6" l="1"/>
  <c r="J90" i="6"/>
  <c r="I91" i="6"/>
  <c r="I56" i="6"/>
  <c r="H57" i="6"/>
  <c r="H92" i="6"/>
  <c r="E92" i="6"/>
  <c r="D93" i="6"/>
  <c r="H61" i="5"/>
  <c r="I60" i="5"/>
  <c r="J60" i="5" s="1"/>
  <c r="J91" i="6" l="1"/>
  <c r="J56" i="6"/>
  <c r="I92" i="6"/>
  <c r="I57" i="6"/>
  <c r="H58" i="6"/>
  <c r="D94" i="6"/>
  <c r="H93" i="6"/>
  <c r="E93" i="6"/>
  <c r="H62" i="5"/>
  <c r="I61" i="5"/>
  <c r="J61" i="5" s="1"/>
  <c r="J57" i="6" l="1"/>
  <c r="J92" i="6"/>
  <c r="I93" i="6"/>
  <c r="I58" i="6"/>
  <c r="H59" i="6"/>
  <c r="D95" i="6"/>
  <c r="H94" i="6"/>
  <c r="E94" i="6"/>
  <c r="H63" i="5"/>
  <c r="I62" i="5"/>
  <c r="J62" i="5" s="1"/>
  <c r="J93" i="6" l="1"/>
  <c r="J58" i="6"/>
  <c r="I94" i="6"/>
  <c r="H60" i="6"/>
  <c r="I59" i="6"/>
  <c r="D96" i="6"/>
  <c r="H95" i="6"/>
  <c r="E95" i="6"/>
  <c r="H64" i="5"/>
  <c r="I63" i="5"/>
  <c r="J63" i="5" s="1"/>
  <c r="J94" i="6" l="1"/>
  <c r="J59" i="6"/>
  <c r="I95" i="6"/>
  <c r="I60" i="6"/>
  <c r="H61" i="6"/>
  <c r="H96" i="6"/>
  <c r="E96" i="6"/>
  <c r="D97" i="6"/>
  <c r="H65" i="5"/>
  <c r="I64" i="5"/>
  <c r="J64" i="5" s="1"/>
  <c r="J95" i="6" l="1"/>
  <c r="J60" i="6"/>
  <c r="H62" i="6"/>
  <c r="I61" i="6"/>
  <c r="I96" i="6"/>
  <c r="D98" i="6"/>
  <c r="H97" i="6"/>
  <c r="E97" i="6"/>
  <c r="H66" i="5"/>
  <c r="I65" i="5"/>
  <c r="J65" i="5" s="1"/>
  <c r="J61" i="6" l="1"/>
  <c r="J96" i="6"/>
  <c r="I97" i="6"/>
  <c r="I62" i="6"/>
  <c r="H63" i="6"/>
  <c r="D99" i="6"/>
  <c r="H98" i="6"/>
  <c r="E98" i="6"/>
  <c r="H67" i="5"/>
  <c r="I66" i="5"/>
  <c r="J66" i="5" s="1"/>
  <c r="J97" i="6" l="1"/>
  <c r="J62" i="6"/>
  <c r="I98" i="6"/>
  <c r="I63" i="6"/>
  <c r="H64" i="6"/>
  <c r="D100" i="6"/>
  <c r="H99" i="6"/>
  <c r="E99" i="6"/>
  <c r="H68" i="5"/>
  <c r="I67" i="5"/>
  <c r="J67" i="5" s="1"/>
  <c r="J98" i="6" l="1"/>
  <c r="J63" i="6"/>
  <c r="I99" i="6"/>
  <c r="H65" i="6"/>
  <c r="I64" i="6"/>
  <c r="H100" i="6"/>
  <c r="D101" i="6"/>
  <c r="E100" i="6"/>
  <c r="H69" i="5"/>
  <c r="I68" i="5"/>
  <c r="J68" i="5" s="1"/>
  <c r="J64" i="6" l="1"/>
  <c r="J99" i="6"/>
  <c r="I100" i="6"/>
  <c r="I65" i="6"/>
  <c r="H66" i="6"/>
  <c r="D102" i="6"/>
  <c r="H101" i="6"/>
  <c r="E101" i="6"/>
  <c r="H70" i="5"/>
  <c r="I69" i="5"/>
  <c r="J69" i="5" s="1"/>
  <c r="J65" i="6" l="1"/>
  <c r="J100" i="6"/>
  <c r="I101" i="6"/>
  <c r="I66" i="6"/>
  <c r="H67" i="6"/>
  <c r="D103" i="6"/>
  <c r="H102" i="6"/>
  <c r="E102" i="6"/>
  <c r="H71" i="5"/>
  <c r="I70" i="5"/>
  <c r="J70" i="5" s="1"/>
  <c r="J66" i="6" l="1"/>
  <c r="J101" i="6"/>
  <c r="I102" i="6"/>
  <c r="H68" i="6"/>
  <c r="I67" i="6"/>
  <c r="D104" i="6"/>
  <c r="H103" i="6"/>
  <c r="E103" i="6"/>
  <c r="H72" i="5"/>
  <c r="I71" i="5"/>
  <c r="J71" i="5" s="1"/>
  <c r="J67" i="6" l="1"/>
  <c r="J102" i="6"/>
  <c r="I103" i="6"/>
  <c r="I68" i="6"/>
  <c r="H69" i="6"/>
  <c r="H104" i="6"/>
  <c r="E104" i="6"/>
  <c r="H73" i="5"/>
  <c r="I73" i="5" s="1"/>
  <c r="I72" i="5"/>
  <c r="J72" i="5" s="1"/>
  <c r="J68" i="6" l="1"/>
  <c r="J103" i="6"/>
  <c r="J73" i="5"/>
  <c r="J74" i="5"/>
  <c r="B2" i="1" a="1"/>
  <c r="B70" i="1" s="1"/>
  <c r="I104" i="6"/>
  <c r="I69" i="6"/>
  <c r="H70" i="6"/>
  <c r="J104" i="6" l="1"/>
  <c r="J69" i="6"/>
  <c r="B71" i="1"/>
  <c r="B72" i="1"/>
  <c r="B2" i="1"/>
  <c r="B73" i="1"/>
  <c r="B3" i="1"/>
  <c r="B74" i="1"/>
  <c r="B4" i="1"/>
  <c r="B75" i="1"/>
  <c r="B5" i="1"/>
  <c r="B76" i="1"/>
  <c r="B6" i="1"/>
  <c r="B7" i="1"/>
  <c r="B77" i="1"/>
  <c r="B8" i="1"/>
  <c r="B78" i="1"/>
  <c r="B9" i="1"/>
  <c r="B79" i="1"/>
  <c r="B10" i="1"/>
  <c r="B80" i="1"/>
  <c r="B11" i="1"/>
  <c r="B81" i="1"/>
  <c r="B82" i="1"/>
  <c r="B12" i="1"/>
  <c r="B83" i="1"/>
  <c r="B13" i="1"/>
  <c r="B84" i="1"/>
  <c r="B14" i="1"/>
  <c r="B85" i="1"/>
  <c r="B15" i="1"/>
  <c r="B86" i="1"/>
  <c r="B16" i="1"/>
  <c r="B87" i="1"/>
  <c r="B17" i="1"/>
  <c r="B88" i="1"/>
  <c r="B18" i="1"/>
  <c r="B89" i="1"/>
  <c r="B19" i="1"/>
  <c r="B90" i="1"/>
  <c r="B20" i="1"/>
  <c r="B91" i="1"/>
  <c r="B21" i="1"/>
  <c r="B92" i="1"/>
  <c r="B22" i="1"/>
  <c r="B93" i="1"/>
  <c r="B23" i="1"/>
  <c r="B94" i="1"/>
  <c r="B24" i="1"/>
  <c r="B95" i="1"/>
  <c r="B25" i="1"/>
  <c r="B96" i="1"/>
  <c r="B26" i="1"/>
  <c r="B97" i="1"/>
  <c r="B27" i="1"/>
  <c r="B98" i="1"/>
  <c r="B28" i="1"/>
  <c r="B99" i="1"/>
  <c r="B29" i="1"/>
  <c r="B100" i="1"/>
  <c r="B30" i="1"/>
  <c r="B32" i="1"/>
  <c r="B101" i="1"/>
  <c r="B31"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I70" i="6"/>
  <c r="H71" i="6"/>
  <c r="J70" i="6" l="1"/>
  <c r="I71" i="6"/>
  <c r="H72" i="6"/>
  <c r="J71" i="6" l="1"/>
  <c r="I72" i="6"/>
  <c r="H73" i="6"/>
  <c r="I73" i="6" s="1"/>
  <c r="B2" i="2" s="1" a="1"/>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71" i="2"/>
  <c r="B36" i="2"/>
  <c r="B72" i="2"/>
  <c r="B37" i="2"/>
  <c r="B73" i="2"/>
  <c r="B74" i="2"/>
  <c r="B39" i="2"/>
  <c r="B38" i="2"/>
  <c r="B40" i="2"/>
  <c r="B75" i="2"/>
  <c r="B41" i="2"/>
  <c r="B76" i="2"/>
  <c r="B42" i="2"/>
  <c r="B77" i="2"/>
  <c r="B43" i="2"/>
  <c r="B78" i="2"/>
  <c r="B44" i="2"/>
  <c r="B79" i="2"/>
  <c r="B45" i="2"/>
  <c r="B80" i="2"/>
  <c r="B46" i="2"/>
  <c r="B81" i="2"/>
  <c r="B47" i="2"/>
  <c r="B82" i="2"/>
  <c r="B83" i="2"/>
  <c r="B48" i="2"/>
  <c r="B49" i="2"/>
  <c r="B84" i="2"/>
  <c r="B50" i="2"/>
  <c r="B85" i="2"/>
  <c r="B51" i="2"/>
  <c r="B86" i="2"/>
  <c r="B52" i="2"/>
  <c r="B87" i="2"/>
  <c r="B88" i="2"/>
  <c r="B53" i="2"/>
  <c r="B54" i="2"/>
  <c r="B89" i="2"/>
  <c r="B90" i="2"/>
  <c r="B55" i="2"/>
  <c r="B91" i="2"/>
  <c r="B56" i="2"/>
  <c r="B92" i="2"/>
  <c r="B57" i="2"/>
  <c r="B58" i="2"/>
  <c r="B93" i="2"/>
  <c r="B94" i="2"/>
  <c r="B59" i="2"/>
  <c r="B95" i="2"/>
  <c r="B60" i="2"/>
  <c r="B96" i="2"/>
  <c r="B61" i="2"/>
  <c r="B62" i="2"/>
  <c r="B97" i="2"/>
  <c r="B63" i="2"/>
  <c r="B98" i="2"/>
  <c r="B64" i="2"/>
  <c r="B99" i="2"/>
  <c r="B65" i="2"/>
  <c r="B100" i="2"/>
  <c r="B101" i="2"/>
  <c r="B66" i="2"/>
  <c r="B67" i="2"/>
  <c r="B68" i="2"/>
  <c r="B70" i="2"/>
  <c r="J73" i="6"/>
  <c r="J74" i="6"/>
  <c r="B69" i="2"/>
  <c r="J72" i="6"/>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alcChain>
</file>

<file path=xl/sharedStrings.xml><?xml version="1.0" encoding="utf-8"?>
<sst xmlns="http://schemas.openxmlformats.org/spreadsheetml/2006/main" count="2680" uniqueCount="226">
  <si>
    <t>Term (Years)</t>
  </si>
  <si>
    <t>Annual Effective Spot Rate</t>
  </si>
  <si>
    <t>This document is provided for your private use and for information purposes only as of the date indicated herein and is subject to change without notice.  It has been prepared and is based on information believed to be reliable. However, Fiera Capital makes no representation or warranty, express or implied, in respect thereof, takes no responsibility for any errors and omissions which may be contained therein or accepts any liability whatsoever for any loss arising from any use of or reliance on this document whether relied upon by the recipient or user or any other third party (including, without limitation, any customer of the recipient or user).</t>
  </si>
  <si>
    <t>The information, opinions, estimates, projections and other materials contained herein are not to be construed as an offer to sell, a solicitation for or an offer to buy, any products or services referenced herein (including, without limitation, any commodities, securities or other financial instruments), nor shall such information, opinions, estimates, projections and other materials be considered as investment advice or as a recommendation to enter into any transaction. No part of this document or any related material and information may be reproduced in any manner without the prior written permission of Fiera Capital.</t>
  </si>
  <si>
    <t>Source : The Fiera Capital’s CIA IFRS 17 market curves and reference curves, and certain content of the related implementation note, have been created using data from, unless otherwise specified, the FTSE Canada Fixed Income Indexes which are used with permission from FTSE Russel. FTSE Russel is licensing the FTSE Canada Fixed Income Indexes "as is," makes no warranties regarding same, does not guarantee the suitability, quality, accuracy, timeliness, and/or completeness of the FTSE Canada Fixed Income Indexes or any data included in, related to, or derived therefrom, assumes no liability in connection with their use, and does not sponsor, endorse, or recommend Fiera Capital, or any of its products or services</t>
  </si>
  <si>
    <t>Length of Observable Period (years)</t>
  </si>
  <si>
    <t>Ultimate Risk-Free Rate</t>
  </si>
  <si>
    <t>Ultimate Rate Timing (years)</t>
  </si>
  <si>
    <t>Liquidity Spread Ratio*</t>
  </si>
  <si>
    <t>Liquidity Premium Constant</t>
  </si>
  <si>
    <t>Ultimate Liquidity Premium</t>
  </si>
  <si>
    <t xml:space="preserve">Interpolation Methodology </t>
  </si>
  <si>
    <t>Linear</t>
  </si>
  <si>
    <t>Legal Note</t>
  </si>
  <si>
    <t>Detailed Calculation of the Liquid Reference Curve</t>
  </si>
  <si>
    <t>Rate</t>
  </si>
  <si>
    <t>Discount</t>
  </si>
  <si>
    <t>PV Coupons</t>
  </si>
  <si>
    <t>Annual Spot Rate</t>
  </si>
  <si>
    <t>Risk-Free Curve</t>
  </si>
  <si>
    <t>Year</t>
  </si>
  <si>
    <t>Spread Curve</t>
  </si>
  <si>
    <t>Spread</t>
  </si>
  <si>
    <t>Liquidity Spread</t>
  </si>
  <si>
    <t>Additional Liquidity Premium</t>
  </si>
  <si>
    <t>Liquid Reference Curve</t>
  </si>
  <si>
    <t>Liquidity Premium</t>
  </si>
  <si>
    <r>
      <t>The tab named '</t>
    </r>
    <r>
      <rPr>
        <b/>
        <sz val="12"/>
        <color theme="1"/>
        <rFont val="Calibri"/>
        <family val="2"/>
      </rPr>
      <t>Liquid_Reference_Curve</t>
    </r>
    <r>
      <rPr>
        <sz val="12"/>
        <color theme="1"/>
        <rFont val="Calibri"/>
        <family val="2"/>
      </rPr>
      <t>' contains the liquid reference spot rate curve. Refer to the '</t>
    </r>
    <r>
      <rPr>
        <b/>
        <sz val="12"/>
        <color theme="1"/>
        <rFont val="Calibri"/>
        <family val="2"/>
      </rPr>
      <t>Liquid_Ref_Curve_Construction'</t>
    </r>
    <r>
      <rPr>
        <sz val="12"/>
        <color theme="1"/>
        <rFont val="Calibri"/>
        <family val="2"/>
      </rPr>
      <t xml:space="preserve"> tab for more details on the methodology and parameters used to construct the liquid reference curve.
The liquid reference curve uses the risk-free curve and the provincial curve which are described in the '</t>
    </r>
    <r>
      <rPr>
        <b/>
        <sz val="12"/>
        <color theme="1"/>
        <rFont val="Calibri"/>
        <family val="2"/>
      </rPr>
      <t>Market_Curves</t>
    </r>
    <r>
      <rPr>
        <sz val="12"/>
        <color theme="1"/>
        <rFont val="Calibri"/>
        <family val="2"/>
      </rPr>
      <t>' tab.</t>
    </r>
  </si>
  <si>
    <r>
      <t>The tab named '</t>
    </r>
    <r>
      <rPr>
        <b/>
        <sz val="12"/>
        <color theme="1"/>
        <rFont val="Calibri"/>
        <family val="2"/>
      </rPr>
      <t>Illiquid_Reference_Curve</t>
    </r>
    <r>
      <rPr>
        <sz val="12"/>
        <color theme="1"/>
        <rFont val="Calibri"/>
        <family val="2"/>
      </rPr>
      <t>' contains the illiquid reference spot rate curve. Refer to the '</t>
    </r>
    <r>
      <rPr>
        <b/>
        <sz val="12"/>
        <color theme="1"/>
        <rFont val="Calibri"/>
        <family val="2"/>
      </rPr>
      <t>Illiquid_Ref_Curve_Construction'</t>
    </r>
    <r>
      <rPr>
        <sz val="12"/>
        <color theme="1"/>
        <rFont val="Calibri"/>
        <family val="2"/>
      </rPr>
      <t xml:space="preserve"> tab for more details on the methodology and parameters used to construct the liquid reference curve.
The illiquid reference curve uses the risk-free curve, the corporate A and BBB curves which are described in the '</t>
    </r>
    <r>
      <rPr>
        <b/>
        <sz val="12"/>
        <color theme="1"/>
        <rFont val="Calibri"/>
        <family val="2"/>
      </rPr>
      <t>Market_Curves</t>
    </r>
    <r>
      <rPr>
        <sz val="12"/>
        <color theme="1"/>
        <rFont val="Calibri"/>
        <family val="2"/>
      </rPr>
      <t>' tab.</t>
    </r>
  </si>
  <si>
    <r>
      <t>The tab named '</t>
    </r>
    <r>
      <rPr>
        <b/>
        <sz val="12"/>
        <color theme="1"/>
        <rFont val="Calibri"/>
        <family val="2"/>
      </rPr>
      <t>Liquid_Ref_Curve_Construction</t>
    </r>
    <r>
      <rPr>
        <sz val="12"/>
        <color theme="1"/>
        <rFont val="Calibri"/>
        <family val="2"/>
      </rPr>
      <t xml:space="preserve">' shows the methodology and parameters used to build the liquid reference curve. </t>
    </r>
  </si>
  <si>
    <r>
      <t>The tab named '</t>
    </r>
    <r>
      <rPr>
        <b/>
        <sz val="12"/>
        <color theme="1"/>
        <rFont val="Calibri"/>
        <family val="2"/>
      </rPr>
      <t>Illiquid_Ref_Curve_Construction</t>
    </r>
    <r>
      <rPr>
        <sz val="12"/>
        <color theme="1"/>
        <rFont val="Calibri"/>
        <family val="2"/>
      </rPr>
      <t xml:space="preserve">' shows the methodology and parameters used to build the illiquid reference curve. </t>
    </r>
  </si>
  <si>
    <t>CANADIAN INSTITUTE OF ACTUARIES and CIA trademarks are owned by the Canadian Institute of Actuaries and are used under license. Nothing contained in this document should be construed as granting any licence or right to use any of the CANADIAN INSTITUTE OF ACTUARIES or CIA trademarks for any purpose whatsoever without the written permission or applicable licence terms of the lawful owner. Unauthorised use of these trademarks is strictly prohibited and may violate trademark, copyright or other applicable laws. The Canadian Institute of Actuaries did not prepare and is not responsible for the preparation or publication of the data, rates or curves appearing in this document. No responsibility or liability can be accepted by the Canadian Institute of Actuaries nor its directors, officers, employees, partners, or members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the data, rates or curves featured on this document (b) any direct, indirect, special, consequential or incidental damages whatsoever, even if the Canadian Institute of Actuaries, its directors, officers, employees, partners or members is advised in advance of the possibility of such damages, resulting from the use of, or inability to use such data, rates or curves or any information</t>
  </si>
  <si>
    <t>CANADIAN INSTITUTE OF ACTUARIES and CIA trademarks are owned by the Canadian Institute of Actuaries and are used under license. Nothing contained in this document should be construed as granting any licence or right to use any of the CANADIAN INSTITUTE OF ACTUARIES or CIA trademarks for any purpose whatsoever without the written permission or applicable licence terms of the lawful owner. Unauthorised use of these trademarks is strictly prohibited and may violate trademark, copyright or other applicable laws. The Canadian Institute of Actuaries did not prepare and is not responsible for the preparation or publication of the data, rates or curves appearing in this document. No responsibility or liability can be accepted by the Canadian Institute of Actuaries nor its directors, officers, employees, partners, or members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the data, rates or curves featured in this document (b) any direct, indirect, special, consequential or incidental damages whatsoever, even if the Canadian Institute of Actuaries, its directors, officers, employees, partners or members is advised in advance of the possibility of such damages, resulting from the use of, or inability to use such data, rates or curves or any information</t>
  </si>
  <si>
    <r>
      <t>Th</t>
    </r>
    <r>
      <rPr>
        <sz val="12"/>
        <rFont val="Calibri"/>
        <family val="2"/>
      </rPr>
      <t>e tab named</t>
    </r>
    <r>
      <rPr>
        <sz val="12"/>
        <color theme="1"/>
        <rFont val="Calibri"/>
        <family val="2"/>
      </rPr>
      <t xml:space="preserve"> </t>
    </r>
    <r>
      <rPr>
        <sz val="12"/>
        <rFont val="Calibri"/>
        <family val="2"/>
      </rPr>
      <t>'</t>
    </r>
    <r>
      <rPr>
        <b/>
        <sz val="12"/>
        <rFont val="Calibri"/>
        <family val="2"/>
      </rPr>
      <t>Market_Curves</t>
    </r>
    <r>
      <rPr>
        <sz val="12"/>
        <rFont val="Calibri"/>
        <family val="2"/>
      </rPr>
      <t>' contains four (4) yield curves : Canada, Provincial, Corporate A and Corporate BBB.
These market curves data are used to establish the liquid and illiquid reference curves.</t>
    </r>
  </si>
  <si>
    <t>Illiquid Reference Curve</t>
  </si>
  <si>
    <t>Detailed Calculation of the Illiquid Reference Curve</t>
  </si>
  <si>
    <t>Annual Forward Rate</t>
  </si>
  <si>
    <t>Canada
Annual Rate
(Par rates)</t>
  </si>
  <si>
    <t>Province
Annual Rate
(Par rates)</t>
  </si>
  <si>
    <t>Corporate A
Annual Rate
(Par rates)</t>
  </si>
  <si>
    <t>Corporate BBB
Annual Rate
(Par rates)</t>
  </si>
  <si>
    <t>In January 2021, the Canadian Institute of Actuaries (“CIA”) retained the services of Fiera Capital Corporation (“Fiera Capital”) to produce, on a monthly basis, the Fiera Capital’s CIA IFRS 17 Market Curves and Reference Curves.
A complete description of the methodology used to develop the IFRS 17 reference curves, as well as the rationale used to establish this methodology, can be found in the CIA’s Educational Note IFRS 17 Discount Rates for Life and Health Insurance Contracts, published by the Committee on Life Insurance Financial Reporting (CLIFR) in June 2022. The material provided by the CIA also includes an Excel spreadsheet that builds the IFRS 17 references curves. The Educational Note IFRS 17 Discount Rates and Cash Flow Considerations for Property and Casualty Insurance Contracts published by the Committee on Property and Casualty Insurance Financial Reporting (PCFRC) also provides guidance on the topic of Discount rates and refers to the IFRS 17 reference curves.  The IFRS 17 reference curves apply to both Property and Casualty, and Life and Health Insurance Contracts. Actuaries would refer to the CIA educational notes for guidance related to the application of the reference curves.
Some of the key inputs used in the establishment of the IFRS 17 reference curves for insurance companies in Canada are the observables market rates on the Canadian bond market. This includes a Government of Canada (i.e. “risk-free”) market curve, a provincial bond market curve and a corporate bond market curve. The Implementation Note in the Methodology section (below) describes how these market curves are developed by Fiera Capital, and how these curves are then used to establish the IFRS 17 reference curves.
Note:  The reference curves up to December 31, 2019 use the reference curve parameters described in the CIA’s Draft Educational Note IFRS 17 Discount Rates for Life and Health Insurance Contracts , published by CLIFR in June 2020</t>
  </si>
  <si>
    <r>
      <t xml:space="preserve">Parameters </t>
    </r>
    <r>
      <rPr>
        <b/>
        <sz val="10"/>
        <color rgb="FFFF0000"/>
        <rFont val="Calibri"/>
        <family val="2"/>
        <scheme val="minor"/>
      </rPr>
      <t>(described in the educational note)</t>
    </r>
  </si>
  <si>
    <t xml:space="preserve">Closing data as of: </t>
  </si>
  <si>
    <t xml:space="preserve">The bond market closes at 4 PM ET on regular trading days and 1:00 PM ET on partial holidays (day prior a holiday). </t>
  </si>
  <si>
    <t>Supplementary information provided to ensure a thorough approach when applying mid-year discounting.</t>
  </si>
  <si>
    <t>Maturity Band</t>
  </si>
  <si>
    <t>Issuer Name</t>
  </si>
  <si>
    <t>Maturity Date</t>
  </si>
  <si>
    <t>Coupon</t>
  </si>
  <si>
    <t>Canadian Government Bond</t>
  </si>
  <si>
    <t>Federal</t>
  </si>
  <si>
    <t>Province of Quebec Canada</t>
  </si>
  <si>
    <t>Provincial</t>
  </si>
  <si>
    <t>Province of Alberta Canada</t>
  </si>
  <si>
    <t>Province of Saskatchewan Canada</t>
  </si>
  <si>
    <t>Province of Ontario Canada</t>
  </si>
  <si>
    <t>Province of Manitoba Canada</t>
  </si>
  <si>
    <t>Government of Newfoundland and Labrador</t>
  </si>
  <si>
    <t>Province of British Columbia Canada</t>
  </si>
  <si>
    <t>Province of New Brunswick Canada</t>
  </si>
  <si>
    <t>Province of Nova Scotia Canada</t>
  </si>
  <si>
    <t>Province of Prince Edward Island Canada</t>
  </si>
  <si>
    <t>Canadian Imperial Bank of Commerce</t>
  </si>
  <si>
    <t>Corporate A</t>
  </si>
  <si>
    <t>Federation des Caisses Desjardins du Quebec</t>
  </si>
  <si>
    <t>Toyota Credit Canada Inc</t>
  </si>
  <si>
    <t>Toronto-Dominion Bank/The</t>
  </si>
  <si>
    <t>Brookfield Corp</t>
  </si>
  <si>
    <t>Central 1 Credit Union</t>
  </si>
  <si>
    <t>Hydro One Inc</t>
  </si>
  <si>
    <t>Manulife Bank of Canada</t>
  </si>
  <si>
    <t>Intact Financial Corp</t>
  </si>
  <si>
    <t>Honda Canada Finance Inc</t>
  </si>
  <si>
    <t>National Bank of Canada</t>
  </si>
  <si>
    <t>BMW Canada Inc</t>
  </si>
  <si>
    <t>FortisBC Energy Inc</t>
  </si>
  <si>
    <t>John Deere Financial Inc</t>
  </si>
  <si>
    <t>Ontario Power Generation Inc</t>
  </si>
  <si>
    <t>North West Redwater Partnership / NWR Financing Co Ltd</t>
  </si>
  <si>
    <t>Royal Bank of Canada</t>
  </si>
  <si>
    <t>Bank of Nova Scotia/The</t>
  </si>
  <si>
    <t>Hyundai Capital Canada Inc</t>
  </si>
  <si>
    <t>AltaLink LP</t>
  </si>
  <si>
    <t>Enbridge Gas Inc</t>
  </si>
  <si>
    <t>Mercedes-Benz Finance Canada Inc</t>
  </si>
  <si>
    <t>Toronto Hydro Corp</t>
  </si>
  <si>
    <t>VW Credit Canada Inc</t>
  </si>
  <si>
    <t>Waste Management of Canada Corp</t>
  </si>
  <si>
    <t>iA Financial Corp Inc</t>
  </si>
  <si>
    <t>Caterpillar Financial Services Ltd</t>
  </si>
  <si>
    <t>Daimler Truck Finance Canada Inc</t>
  </si>
  <si>
    <t>Lower Mattagami Energy LP</t>
  </si>
  <si>
    <t>Sun Life Financial Inc</t>
  </si>
  <si>
    <t>IGM Financial Inc</t>
  </si>
  <si>
    <t>Canadian Core Real Estate LP</t>
  </si>
  <si>
    <t>Energir Inc</t>
  </si>
  <si>
    <t>407 International Inc</t>
  </si>
  <si>
    <t>Alectra Inc</t>
  </si>
  <si>
    <t>Coastal Gaslink Pipeline LP</t>
  </si>
  <si>
    <t>Toromont Industries Ltd</t>
  </si>
  <si>
    <t>Greater Toronto Airports Authority</t>
  </si>
  <si>
    <t>Great-West Lifeco Inc</t>
  </si>
  <si>
    <t>Manulife Financial Corp</t>
  </si>
  <si>
    <t>Sun Life Assurance Co of Canada</t>
  </si>
  <si>
    <t>CU Inc</t>
  </si>
  <si>
    <t>Canadian National Railway Co</t>
  </si>
  <si>
    <t>Magna International Inc</t>
  </si>
  <si>
    <t>EPCOR Utilities Inc</t>
  </si>
  <si>
    <t>Ottawa MacDonald-Cartier International Airport Authority</t>
  </si>
  <si>
    <t>Energir LP</t>
  </si>
  <si>
    <t>Brookfield Finance II Inc</t>
  </si>
  <si>
    <t>Winnipeg Airports Authority Inc</t>
  </si>
  <si>
    <t>Power Financial Corp</t>
  </si>
  <si>
    <t>Aeroports de Montreal</t>
  </si>
  <si>
    <t>British Columbia Ferry Services Inc</t>
  </si>
  <si>
    <t>FortisAlberta Inc</t>
  </si>
  <si>
    <t>Calgary Airport Authority/The</t>
  </si>
  <si>
    <t>Manulife Finance Delaware LP</t>
  </si>
  <si>
    <t>Power Corp of Canada</t>
  </si>
  <si>
    <t>Halifax International Airport Authority</t>
  </si>
  <si>
    <t>Windsor Canada Utilities Ltd</t>
  </si>
  <si>
    <t>Hydro Ottawa Capital Corp</t>
  </si>
  <si>
    <t>SGTP Highway Bypass LP</t>
  </si>
  <si>
    <t>E-L Financial Corp Ltd</t>
  </si>
  <si>
    <t>Canadian Utilities Ltd</t>
  </si>
  <si>
    <t>Capital Power Corp</t>
  </si>
  <si>
    <t>Corporate BBB</t>
  </si>
  <si>
    <t>TransCanada PipeLines Ltd</t>
  </si>
  <si>
    <t>Ford Credit Canada Co/Canada</t>
  </si>
  <si>
    <t>Sienna Senior Living Inc</t>
  </si>
  <si>
    <t>Bell Telephone Co of Canada or Bell Canada</t>
  </si>
  <si>
    <t>Equitable Bank</t>
  </si>
  <si>
    <t>ARC Resources Ltd</t>
  </si>
  <si>
    <t>TELUS Corp</t>
  </si>
  <si>
    <t>Reliance LP</t>
  </si>
  <si>
    <t>Dream Summit Industrial LP</t>
  </si>
  <si>
    <t>TriSummit Utilities Inc</t>
  </si>
  <si>
    <t>AltaGas Ltd</t>
  </si>
  <si>
    <t>Dream Industrial Real Estate Investment Trust</t>
  </si>
  <si>
    <t>General Motors Financial of Canada Ltd</t>
  </si>
  <si>
    <t>First Capital Real Estate Investment Trust</t>
  </si>
  <si>
    <t>Home Trust Co</t>
  </si>
  <si>
    <t>CT Real Estate Investment Trust</t>
  </si>
  <si>
    <t>H&amp;R Real Estate Investment Trust</t>
  </si>
  <si>
    <t>RioCan Real Estate Investment Trust</t>
  </si>
  <si>
    <t>Saputo Inc</t>
  </si>
  <si>
    <t>Bruce Power LP</t>
  </si>
  <si>
    <t>Dollarama Inc</t>
  </si>
  <si>
    <t>Transcontinental Inc</t>
  </si>
  <si>
    <t>Bank of Montreal</t>
  </si>
  <si>
    <t>Enbridge Pipelines Inc</t>
  </si>
  <si>
    <t>CNH Industrial Capital Canada Ltd</t>
  </si>
  <si>
    <t>Pembina Pipeline Corp</t>
  </si>
  <si>
    <t>Finning International Inc</t>
  </si>
  <si>
    <t>Crombie Real Estate Investment Trust</t>
  </si>
  <si>
    <t>SmartCentres Real Estate Investment Trust</t>
  </si>
  <si>
    <t>Rogers Communications Inc</t>
  </si>
  <si>
    <t>Coast Capital Savings Federal Credit Union</t>
  </si>
  <si>
    <t>Suncor Energy Inc</t>
  </si>
  <si>
    <t>Choice Properties Real Estate Investment Trust</t>
  </si>
  <si>
    <t>Canadian Natural Resources Ltd</t>
  </si>
  <si>
    <t>Chartwell Retirement Residences</t>
  </si>
  <si>
    <t>Fairfax Financial Holdings Ltd</t>
  </si>
  <si>
    <t>Inter Pipeline Ltd/AB</t>
  </si>
  <si>
    <t>Westcoast Energy Inc</t>
  </si>
  <si>
    <t>Ventas Canada Finance Ltd</t>
  </si>
  <si>
    <t>Brookfield Renewable Partners ULC</t>
  </si>
  <si>
    <t>HCN Canadian Holdings-1 LP</t>
  </si>
  <si>
    <t>Sagen MI Canada Inc</t>
  </si>
  <si>
    <t>Cenovus Energy Inc</t>
  </si>
  <si>
    <t>Primaris Real Estate Investment Trust</t>
  </si>
  <si>
    <t>Tourmaline Oil Corp</t>
  </si>
  <si>
    <t>Granite REIT Holdings LP</t>
  </si>
  <si>
    <t>Enbridge Inc</t>
  </si>
  <si>
    <t>Gibson Energy Inc</t>
  </si>
  <si>
    <t>CGI Inc</t>
  </si>
  <si>
    <t>CI Financial Corp</t>
  </si>
  <si>
    <t>Penske Truck Leasing Canada Inc</t>
  </si>
  <si>
    <t>Stantec Inc</t>
  </si>
  <si>
    <t>Cameco Corp</t>
  </si>
  <si>
    <t>Brookfield Infrastructure Finance ULC</t>
  </si>
  <si>
    <t>MCAP Commercial LP</t>
  </si>
  <si>
    <t>Metro Inc/CN</t>
  </si>
  <si>
    <t>Loblaw Cos Ltd</t>
  </si>
  <si>
    <t>Canadian Pacific Railway Co</t>
  </si>
  <si>
    <t>Canadian Tire Corp Ltd</t>
  </si>
  <si>
    <t>CCL Industries Inc</t>
  </si>
  <si>
    <t>WSP Global Inc</t>
  </si>
  <si>
    <t>Fortis Inc/Canada</t>
  </si>
  <si>
    <t>ENMAX Corp</t>
  </si>
  <si>
    <t>CAE Inc</t>
  </si>
  <si>
    <t>Videotron Ltd</t>
  </si>
  <si>
    <t>Keyera Corp</t>
  </si>
  <si>
    <t>NOVA Gas Transmission Ltd</t>
  </si>
  <si>
    <t>Alimentation Couche-Tard Inc</t>
  </si>
  <si>
    <t>Teranet Holdings LP</t>
  </si>
  <si>
    <t>Waste Connections Inc</t>
  </si>
  <si>
    <t>Veren Inc</t>
  </si>
  <si>
    <t>George Weston Ltd</t>
  </si>
  <si>
    <t>Whitecap Resources Inc</t>
  </si>
  <si>
    <t>Gildan Activewear Inc</t>
  </si>
  <si>
    <t>Husky Midstream LP</t>
  </si>
  <si>
    <t>South Bow Canadian Infrastructure Holdings Ltd</t>
  </si>
  <si>
    <t>Emera Inc</t>
  </si>
  <si>
    <t>Co-operators Financial Services Ltd</t>
  </si>
  <si>
    <t>Cogeco Communications Inc</t>
  </si>
  <si>
    <t>Stella-Jones Inc</t>
  </si>
  <si>
    <t>Nova Scotia Power Inc</t>
  </si>
  <si>
    <t>FortisBC Inc</t>
  </si>
  <si>
    <t>Sobeys Inc</t>
  </si>
  <si>
    <t>Plenary Health Care Partnerships Humber LP</t>
  </si>
  <si>
    <t>Liberty Utilities Canada LP</t>
  </si>
  <si>
    <t>Crosslinx Transit Solutions GP</t>
  </si>
  <si>
    <t>Sector</t>
  </si>
  <si>
    <t>Additional Information for Mid-Year Discounting</t>
  </si>
  <si>
    <t>Canada 
Annual Rate
(Par rates)</t>
  </si>
  <si>
    <r>
      <t>The tab named '</t>
    </r>
    <r>
      <rPr>
        <b/>
        <sz val="12"/>
        <color theme="1"/>
        <rFont val="Calibri"/>
        <family val="2"/>
      </rPr>
      <t>Securities_List_for_Review</t>
    </r>
    <r>
      <rPr>
        <sz val="12"/>
        <color theme="1"/>
        <rFont val="Calibri"/>
        <family val="2"/>
      </rPr>
      <t xml:space="preserve">' contains the underlying securities for the market curves (supplementary information to help review, if needed). </t>
    </r>
  </si>
  <si>
    <t>Prologis LP</t>
  </si>
  <si>
    <t>First National Financial Corp</t>
  </si>
  <si>
    <t>Laurentian Bank of Canada</t>
  </si>
  <si>
    <t>Noverco Inc</t>
  </si>
  <si>
    <t>First West Credit Union</t>
  </si>
  <si>
    <t>Allied Properties Real Estate Investment Trust</t>
  </si>
  <si>
    <t>Russel Metals Inc</t>
  </si>
  <si>
    <t>Electricite de France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</si>
</sst>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yyyy\-mm\-dd"/>
    <numFmt numFmtId="166" formatCode="0.0000"/>
    <numFmt numFmtId="167" formatCode="0.0"/>
    <numFmt numFmtId="168"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0"/>
      <color indexed="9"/>
      <name val="Calibri"/>
      <family val="2"/>
      <scheme val="minor"/>
    </font>
    <font>
      <sz val="10"/>
      <name val="Calibri"/>
      <family val="2"/>
      <scheme val="minor"/>
    </font>
    <font>
      <sz val="9"/>
      <name val="Calibri"/>
      <family val="2"/>
      <scheme val="minor"/>
    </font>
    <font>
      <i/>
      <sz val="7"/>
      <name val="Calibri"/>
      <family val="2"/>
      <scheme val="minor"/>
    </font>
    <font>
      <b/>
      <sz val="10"/>
      <name val="Calibri"/>
      <family val="2"/>
      <scheme val="minor"/>
    </font>
    <font>
      <sz val="11"/>
      <color theme="1"/>
      <name val="Calibri"/>
      <family val="2"/>
    </font>
    <font>
      <sz val="12"/>
      <color theme="1"/>
      <name val="Calibri"/>
      <family val="2"/>
    </font>
    <font>
      <sz val="12"/>
      <name val="Calibri"/>
      <family val="2"/>
    </font>
    <font>
      <b/>
      <sz val="12"/>
      <name val="Calibri"/>
      <family val="2"/>
    </font>
    <font>
      <i/>
      <sz val="10"/>
      <name val="Calibri"/>
      <family val="2"/>
      <scheme val="minor"/>
    </font>
    <font>
      <b/>
      <i/>
      <sz val="11"/>
      <color theme="1"/>
      <name val="Calibri"/>
      <family val="2"/>
    </font>
    <font>
      <b/>
      <sz val="11"/>
      <color theme="0"/>
      <name val="Calibri"/>
      <family val="2"/>
      <scheme val="minor"/>
    </font>
    <font>
      <b/>
      <sz val="16"/>
      <name val="Calibri"/>
      <family val="2"/>
      <scheme val="minor"/>
    </font>
    <font>
      <b/>
      <sz val="12"/>
      <color theme="1"/>
      <name val="Calibri"/>
      <family val="2"/>
    </font>
    <font>
      <i/>
      <sz val="10"/>
      <color theme="1"/>
      <name val="Calibri"/>
      <family val="2"/>
    </font>
    <font>
      <b/>
      <sz val="10"/>
      <color rgb="FFFF0000"/>
      <name val="Calibri"/>
      <family val="2"/>
      <scheme val="minor"/>
    </font>
    <font>
      <sz val="10"/>
      <name val="Arial"/>
      <family val="2"/>
    </font>
    <font>
      <sz val="7"/>
      <name val="Calibri"/>
      <family val="2"/>
      <scheme val="minor"/>
    </font>
  </fonts>
  <fills count="11">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style="double">
        <color auto="1"/>
      </right>
      <top style="thin">
        <color auto="1"/>
      </top>
      <bottom/>
      <diagonal/>
    </border>
    <border>
      <left style="double">
        <color auto="1"/>
      </left>
      <right style="double">
        <color auto="1"/>
      </right>
      <top style="thin">
        <color indexed="64"/>
      </top>
      <bottom style="double">
        <color auto="1"/>
      </bottom>
      <diagonal/>
    </border>
    <border>
      <left style="double">
        <color auto="1"/>
      </left>
      <right style="double">
        <color auto="1"/>
      </right>
      <top/>
      <bottom/>
      <diagonal/>
    </border>
  </borders>
  <cellStyleXfs count="4">
    <xf numFmtId="0" fontId="0" fillId="0" borderId="0"/>
    <xf numFmtId="9" fontId="1" fillId="0" borderId="0" applyFont="0" applyFill="0" applyBorder="0" applyAlignment="0" applyProtection="0"/>
    <xf numFmtId="0" fontId="8" fillId="0" borderId="0"/>
    <xf numFmtId="9" fontId="19" fillId="0" borderId="0" applyFont="0" applyFill="0" applyBorder="0" applyAlignment="0" applyProtection="0"/>
  </cellStyleXfs>
  <cellXfs count="102">
    <xf numFmtId="0" fontId="0" fillId="0" borderId="0" xfId="0"/>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4" fillId="0" borderId="0" xfId="0" applyFont="1"/>
    <xf numFmtId="1" fontId="4" fillId="0" borderId="2" xfId="0" applyNumberFormat="1" applyFont="1" applyBorder="1" applyAlignment="1">
      <alignment horizontal="center"/>
    </xf>
    <xf numFmtId="0" fontId="3" fillId="2" borderId="4" xfId="0" applyFont="1" applyFill="1" applyBorder="1" applyAlignment="1">
      <alignment horizontal="center" vertical="center" wrapText="1"/>
    </xf>
    <xf numFmtId="1" fontId="4" fillId="0" borderId="3" xfId="0" applyNumberFormat="1" applyFont="1" applyBorder="1" applyAlignment="1">
      <alignment horizontal="center"/>
    </xf>
    <xf numFmtId="165" fontId="7" fillId="0" borderId="0" xfId="0" applyNumberFormat="1" applyFont="1" applyAlignment="1">
      <alignment horizontal="right"/>
    </xf>
    <xf numFmtId="164" fontId="5" fillId="0" borderId="0" xfId="1" applyNumberFormat="1" applyFont="1" applyBorder="1" applyAlignment="1">
      <alignment horizontal="center"/>
    </xf>
    <xf numFmtId="1" fontId="4" fillId="0" borderId="0" xfId="0" applyNumberFormat="1" applyFont="1" applyBorder="1" applyAlignment="1">
      <alignment horizontal="center"/>
    </xf>
    <xf numFmtId="1" fontId="4" fillId="0" borderId="1" xfId="0" applyNumberFormat="1" applyFont="1" applyBorder="1" applyAlignment="1">
      <alignment horizontal="center"/>
    </xf>
    <xf numFmtId="164" fontId="5" fillId="0" borderId="1" xfId="1" applyNumberFormat="1" applyFont="1" applyBorder="1" applyAlignment="1">
      <alignment horizontal="center"/>
    </xf>
    <xf numFmtId="164" fontId="5" fillId="0" borderId="5" xfId="1" applyNumberFormat="1" applyFont="1" applyBorder="1" applyAlignment="1">
      <alignment horizontal="center"/>
    </xf>
    <xf numFmtId="164" fontId="5" fillId="0" borderId="6" xfId="1" applyNumberFormat="1" applyFont="1" applyBorder="1" applyAlignment="1">
      <alignment horizontal="center"/>
    </xf>
    <xf numFmtId="164" fontId="5" fillId="0" borderId="7" xfId="1" applyNumberFormat="1" applyFont="1" applyBorder="1" applyAlignment="1">
      <alignment horizontal="center"/>
    </xf>
    <xf numFmtId="0" fontId="6" fillId="0" borderId="0" xfId="0" applyFont="1" applyAlignment="1">
      <alignment horizontal="justify" vertical="center" wrapText="1"/>
    </xf>
    <xf numFmtId="0" fontId="6" fillId="0" borderId="0" xfId="0" applyFont="1" applyAlignment="1">
      <alignment horizontal="left" vertical="center" wrapText="1"/>
    </xf>
    <xf numFmtId="0" fontId="7" fillId="0" borderId="0" xfId="0" applyFont="1" applyAlignment="1">
      <alignment horizontal="left"/>
    </xf>
    <xf numFmtId="0" fontId="2" fillId="0" borderId="0" xfId="0" applyFont="1"/>
    <xf numFmtId="0" fontId="8" fillId="0" borderId="0" xfId="2"/>
    <xf numFmtId="0" fontId="9" fillId="3" borderId="12" xfId="2" applyFont="1" applyFill="1" applyBorder="1" applyAlignment="1">
      <alignment vertical="center" wrapText="1"/>
    </xf>
    <xf numFmtId="0" fontId="13" fillId="0" borderId="13" xfId="2" applyFont="1" applyBorder="1"/>
    <xf numFmtId="0" fontId="12" fillId="0" borderId="14" xfId="0" applyFont="1" applyBorder="1" applyAlignment="1">
      <alignment horizontal="justify" vertical="center" wrapText="1"/>
    </xf>
    <xf numFmtId="0" fontId="0" fillId="4" borderId="1" xfId="0" applyFill="1" applyBorder="1" applyAlignment="1">
      <alignment horizontal="right"/>
    </xf>
    <xf numFmtId="10" fontId="0" fillId="4" borderId="2" xfId="1" applyNumberFormat="1" applyFont="1" applyFill="1" applyBorder="1" applyAlignment="1">
      <alignment horizontal="right"/>
    </xf>
    <xf numFmtId="0" fontId="0" fillId="4" borderId="2" xfId="0" applyFill="1" applyBorder="1" applyAlignment="1">
      <alignment horizontal="right"/>
    </xf>
    <xf numFmtId="9" fontId="0" fillId="4" borderId="2" xfId="1" applyFont="1" applyFill="1" applyBorder="1" applyAlignment="1">
      <alignment horizontal="right"/>
    </xf>
    <xf numFmtId="0" fontId="0" fillId="4" borderId="3" xfId="0" applyFill="1" applyBorder="1" applyAlignment="1">
      <alignment horizontal="right"/>
    </xf>
    <xf numFmtId="0" fontId="12" fillId="0" borderId="14" xfId="0" applyFont="1" applyBorder="1" applyAlignment="1">
      <alignment horizontal="left" vertical="center" wrapText="1"/>
    </xf>
    <xf numFmtId="0" fontId="0" fillId="0" borderId="0" xfId="0" applyAlignment="1">
      <alignment horizontal="center" wrapText="1"/>
    </xf>
    <xf numFmtId="0" fontId="0" fillId="0" borderId="16" xfId="0" applyBorder="1"/>
    <xf numFmtId="166" fontId="0" fillId="0" borderId="0" xfId="0" applyNumberFormat="1" applyBorder="1"/>
    <xf numFmtId="166" fontId="0" fillId="0" borderId="6" xfId="0" applyNumberFormat="1" applyBorder="1"/>
    <xf numFmtId="1" fontId="0" fillId="0" borderId="1" xfId="0" applyNumberFormat="1" applyBorder="1" applyAlignment="1">
      <alignment horizontal="center"/>
    </xf>
    <xf numFmtId="1" fontId="0" fillId="0" borderId="2" xfId="0" applyNumberFormat="1" applyBorder="1" applyAlignment="1">
      <alignment horizontal="center"/>
    </xf>
    <xf numFmtId="1" fontId="0" fillId="0" borderId="3" xfId="0" applyNumberFormat="1" applyBorder="1" applyAlignment="1">
      <alignment horizontal="center"/>
    </xf>
    <xf numFmtId="0" fontId="2" fillId="0" borderId="4" xfId="0" applyFont="1" applyBorder="1" applyAlignment="1">
      <alignment horizontal="center" wrapText="1"/>
    </xf>
    <xf numFmtId="0" fontId="2" fillId="0" borderId="18" xfId="0" applyFont="1" applyBorder="1" applyAlignment="1">
      <alignment horizontal="center" wrapText="1"/>
    </xf>
    <xf numFmtId="0" fontId="2" fillId="5" borderId="19" xfId="0" applyFont="1" applyFill="1" applyBorder="1" applyAlignment="1">
      <alignment horizontal="center" wrapText="1"/>
    </xf>
    <xf numFmtId="166" fontId="0" fillId="0" borderId="16" xfId="0" applyNumberFormat="1" applyBorder="1"/>
    <xf numFmtId="0" fontId="2" fillId="6" borderId="20" xfId="0" applyFont="1" applyFill="1" applyBorder="1" applyAlignment="1">
      <alignment horizontal="centerContinuous"/>
    </xf>
    <xf numFmtId="0" fontId="0" fillId="6" borderId="18" xfId="0" applyFill="1" applyBorder="1" applyAlignment="1">
      <alignment horizontal="centerContinuous"/>
    </xf>
    <xf numFmtId="0" fontId="0" fillId="6" borderId="19" xfId="0" applyFill="1" applyBorder="1" applyAlignment="1">
      <alignment horizontal="centerContinuous"/>
    </xf>
    <xf numFmtId="0" fontId="2" fillId="7" borderId="20" xfId="0" applyFont="1" applyFill="1" applyBorder="1" applyAlignment="1">
      <alignment horizontal="centerContinuous"/>
    </xf>
    <xf numFmtId="0" fontId="0" fillId="7" borderId="18" xfId="0" applyFill="1" applyBorder="1" applyAlignment="1">
      <alignment horizontal="centerContinuous"/>
    </xf>
    <xf numFmtId="0" fontId="0" fillId="0" borderId="20" xfId="0" applyBorder="1" applyAlignment="1">
      <alignment horizontal="center" wrapText="1"/>
    </xf>
    <xf numFmtId="0" fontId="0" fillId="0" borderId="18" xfId="0" applyBorder="1" applyAlignment="1">
      <alignment horizontal="center" wrapText="1"/>
    </xf>
    <xf numFmtId="0" fontId="14" fillId="2" borderId="20" xfId="0" applyFont="1" applyFill="1" applyBorder="1" applyAlignment="1">
      <alignment horizontal="centerContinuous"/>
    </xf>
    <xf numFmtId="0" fontId="14" fillId="2" borderId="18" xfId="0" applyFont="1" applyFill="1" applyBorder="1" applyAlignment="1">
      <alignment horizontal="centerContinuous"/>
    </xf>
    <xf numFmtId="0" fontId="14" fillId="2" borderId="19" xfId="0" applyFont="1" applyFill="1" applyBorder="1" applyAlignment="1">
      <alignment horizontal="centerContinuous"/>
    </xf>
    <xf numFmtId="0" fontId="2" fillId="7" borderId="19" xfId="0" applyFont="1" applyFill="1" applyBorder="1" applyAlignment="1">
      <alignment horizontal="centerContinuous"/>
    </xf>
    <xf numFmtId="10" fontId="0" fillId="0" borderId="9" xfId="1" applyNumberFormat="1" applyFont="1" applyBorder="1"/>
    <xf numFmtId="10" fontId="0" fillId="0" borderId="0" xfId="1" applyNumberFormat="1" applyFont="1" applyBorder="1"/>
    <xf numFmtId="10" fontId="0" fillId="0" borderId="10" xfId="1" applyNumberFormat="1" applyFont="1" applyBorder="1"/>
    <xf numFmtId="10" fontId="0" fillId="0" borderId="6" xfId="1" applyNumberFormat="1" applyFont="1" applyBorder="1"/>
    <xf numFmtId="0" fontId="2" fillId="8" borderId="19" xfId="0" applyFont="1" applyFill="1" applyBorder="1" applyAlignment="1">
      <alignment horizontal="center" wrapText="1"/>
    </xf>
    <xf numFmtId="0" fontId="2" fillId="5" borderId="18" xfId="0" applyFont="1" applyFill="1" applyBorder="1" applyAlignment="1">
      <alignment horizontal="center" wrapText="1"/>
    </xf>
    <xf numFmtId="10" fontId="0" fillId="5" borderId="5" xfId="1" applyNumberFormat="1" applyFont="1" applyFill="1" applyBorder="1"/>
    <xf numFmtId="10" fontId="0" fillId="5" borderId="7" xfId="1" applyNumberFormat="1" applyFont="1" applyFill="1" applyBorder="1"/>
    <xf numFmtId="1" fontId="4" fillId="0" borderId="0" xfId="0" applyNumberFormat="1" applyFont="1" applyFill="1" applyBorder="1" applyAlignment="1">
      <alignment horizontal="center"/>
    </xf>
    <xf numFmtId="164" fontId="5" fillId="0" borderId="0" xfId="1" applyNumberFormat="1" applyFont="1" applyFill="1" applyBorder="1" applyAlignment="1">
      <alignment horizontal="center"/>
    </xf>
    <xf numFmtId="0" fontId="15" fillId="0" borderId="0" xfId="0" applyFont="1"/>
    <xf numFmtId="0" fontId="7" fillId="0" borderId="0" xfId="0" applyFont="1" applyFill="1" applyBorder="1" applyAlignment="1">
      <alignment horizontal="left"/>
    </xf>
    <xf numFmtId="0" fontId="0" fillId="0" borderId="0" xfId="0" applyFill="1" applyBorder="1"/>
    <xf numFmtId="0" fontId="0" fillId="0" borderId="0" xfId="0" applyFill="1" applyBorder="1" applyAlignment="1">
      <alignment horizontal="right"/>
    </xf>
    <xf numFmtId="10" fontId="0" fillId="0" borderId="0" xfId="1" applyNumberFormat="1" applyFont="1" applyFill="1" applyBorder="1" applyAlignment="1">
      <alignment horizontal="right"/>
    </xf>
    <xf numFmtId="9" fontId="0" fillId="0" borderId="0" xfId="1" applyFont="1" applyFill="1" applyBorder="1" applyAlignment="1">
      <alignment horizontal="right"/>
    </xf>
    <xf numFmtId="0" fontId="0" fillId="4" borderId="8" xfId="0" applyFill="1" applyBorder="1"/>
    <xf numFmtId="0" fontId="0" fillId="4" borderId="9" xfId="0" applyFill="1" applyBorder="1"/>
    <xf numFmtId="0" fontId="0" fillId="4" borderId="10" xfId="0" applyFill="1" applyBorder="1"/>
    <xf numFmtId="0" fontId="9" fillId="3" borderId="21" xfId="2" applyFont="1" applyFill="1" applyBorder="1" applyAlignment="1">
      <alignment vertical="center" wrapText="1"/>
    </xf>
    <xf numFmtId="0" fontId="6" fillId="0" borderId="14" xfId="0" applyFont="1" applyBorder="1" applyAlignment="1">
      <alignment horizontal="left" vertical="center" wrapText="1"/>
    </xf>
    <xf numFmtId="0" fontId="17" fillId="0" borderId="15" xfId="2" applyFont="1" applyBorder="1" applyAlignment="1">
      <alignment wrapText="1"/>
    </xf>
    <xf numFmtId="10" fontId="0" fillId="0" borderId="8" xfId="1" applyNumberFormat="1" applyFont="1" applyBorder="1"/>
    <xf numFmtId="10" fontId="0" fillId="5" borderId="17" xfId="1" applyNumberFormat="1" applyFont="1" applyFill="1" applyBorder="1"/>
    <xf numFmtId="10" fontId="0" fillId="5" borderId="16" xfId="1" applyNumberFormat="1" applyFont="1" applyFill="1" applyBorder="1"/>
    <xf numFmtId="10" fontId="0" fillId="5" borderId="0" xfId="1" applyNumberFormat="1" applyFont="1" applyFill="1" applyBorder="1"/>
    <xf numFmtId="10" fontId="0" fillId="5" borderId="6" xfId="1" applyNumberFormat="1" applyFont="1" applyFill="1" applyBorder="1"/>
    <xf numFmtId="10" fontId="0" fillId="8" borderId="17" xfId="1" applyNumberFormat="1" applyFont="1" applyFill="1" applyBorder="1"/>
    <xf numFmtId="10" fontId="0" fillId="8" borderId="5" xfId="1" applyNumberFormat="1" applyFont="1" applyFill="1" applyBorder="1"/>
    <xf numFmtId="10" fontId="0" fillId="8" borderId="7" xfId="1" applyNumberFormat="1" applyFont="1" applyFill="1" applyBorder="1"/>
    <xf numFmtId="0" fontId="0" fillId="8" borderId="19" xfId="0" applyFill="1" applyBorder="1" applyAlignment="1">
      <alignment horizontal="center" wrapText="1"/>
    </xf>
    <xf numFmtId="0" fontId="0" fillId="9" borderId="18" xfId="0" applyFill="1" applyBorder="1" applyAlignment="1">
      <alignment horizontal="center" wrapText="1"/>
    </xf>
    <xf numFmtId="10" fontId="0" fillId="9" borderId="0" xfId="1" applyNumberFormat="1" applyFont="1" applyFill="1" applyBorder="1"/>
    <xf numFmtId="10" fontId="0" fillId="9" borderId="6" xfId="1" applyNumberFormat="1" applyFont="1" applyFill="1" applyBorder="1"/>
    <xf numFmtId="0" fontId="10" fillId="3" borderId="11" xfId="2" applyFont="1" applyFill="1" applyBorder="1" applyAlignment="1">
      <alignment vertical="center" wrapText="1"/>
    </xf>
    <xf numFmtId="0" fontId="9" fillId="3" borderId="23" xfId="2" applyFont="1" applyFill="1" applyBorder="1" applyAlignment="1">
      <alignment vertical="center" wrapText="1"/>
    </xf>
    <xf numFmtId="0" fontId="9" fillId="3" borderId="22" xfId="2" applyFont="1" applyFill="1" applyBorder="1" applyAlignment="1">
      <alignment vertical="center" wrapText="1"/>
    </xf>
    <xf numFmtId="4" fontId="0" fillId="0" borderId="0" xfId="0" applyNumberFormat="1"/>
    <xf numFmtId="10" fontId="0" fillId="0" borderId="0" xfId="1" applyNumberFormat="1" applyFont="1"/>
    <xf numFmtId="1" fontId="4" fillId="0" borderId="0" xfId="0" applyNumberFormat="1" applyFont="1" applyAlignment="1">
      <alignment horizontal="left"/>
    </xf>
    <xf numFmtId="167" fontId="4" fillId="10" borderId="4" xfId="0" applyNumberFormat="1" applyFont="1" applyFill="1" applyBorder="1" applyAlignment="1">
      <alignment horizontal="center"/>
    </xf>
    <xf numFmtId="164" fontId="5" fillId="10" borderId="4" xfId="1" applyNumberFormat="1" applyFont="1" applyFill="1" applyBorder="1" applyAlignment="1">
      <alignment horizontal="center"/>
    </xf>
    <xf numFmtId="0" fontId="3" fillId="2" borderId="4" xfId="2" applyFont="1" applyFill="1" applyBorder="1" applyAlignment="1">
      <alignment horizontal="center" vertical="center" wrapText="1"/>
    </xf>
    <xf numFmtId="1" fontId="20" fillId="0" borderId="0" xfId="2" applyNumberFormat="1" applyFont="1" applyAlignment="1">
      <alignment horizontal="center"/>
    </xf>
    <xf numFmtId="165" fontId="20" fillId="0" borderId="0" xfId="2" applyNumberFormat="1" applyFont="1" applyAlignment="1">
      <alignment horizontal="center"/>
    </xf>
    <xf numFmtId="168" fontId="20" fillId="0" borderId="0" xfId="3" applyNumberFormat="1" applyFont="1" applyAlignment="1">
      <alignment horizontal="center"/>
    </xf>
    <xf numFmtId="166" fontId="20" fillId="0" borderId="0" xfId="2" applyNumberFormat="1" applyFont="1" applyAlignment="1">
      <alignment horizontal="center"/>
    </xf>
    <xf numFmtId="0" fontId="20" fillId="0" borderId="0" xfId="2" applyFont="1" applyAlignment="1">
      <alignment horizontal="center"/>
    </xf>
    <xf numFmtId="0" fontId="12"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justify" vertical="center" wrapText="1"/>
    </xf>
  </cellXfs>
  <cellStyles count="4">
    <cellStyle name="Normal" xfId="0" builtinId="0"/>
    <cellStyle name="Normal 2" xfId="2" xr:uid="{5DF5C70C-383A-421D-8D87-911EA3FE4CC0}"/>
    <cellStyle name="Percent" xfId="1" builtinId="5"/>
    <cellStyle name="Percent 2" xfId="3" xr:uid="{B6288C38-4EAC-4D99-B6B1-920AD88978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ysClr val="windowText" lastClr="000000"/>
                </a:solidFill>
                <a:latin typeface="+mn-lt"/>
                <a:ea typeface="Arial"/>
                <a:cs typeface="Arial"/>
              </a:defRPr>
            </a:pPr>
            <a:r>
              <a:rPr lang="fr-CA" sz="1600">
                <a:solidFill>
                  <a:sysClr val="windowText" lastClr="000000"/>
                </a:solidFill>
                <a:latin typeface="+mn-lt"/>
              </a:rPr>
              <a:t>Fiera Capital’s CIA IFRS 17 Liquid Reference Curve</a:t>
            </a:r>
          </a:p>
        </c:rich>
      </c:tx>
      <c:layout>
        <c:manualLayout>
          <c:xMode val="edge"/>
          <c:yMode val="edge"/>
          <c:x val="0.32754557707313608"/>
          <c:y val="2.038235484519433E-2"/>
        </c:manualLayout>
      </c:layout>
      <c:overlay val="0"/>
      <c:spPr>
        <a:noFill/>
        <a:ln w="25400">
          <a:noFill/>
        </a:ln>
      </c:spPr>
    </c:title>
    <c:autoTitleDeleted val="0"/>
    <c:plotArea>
      <c:layout>
        <c:manualLayout>
          <c:layoutTarget val="inner"/>
          <c:xMode val="edge"/>
          <c:yMode val="edge"/>
          <c:x val="0.12197404014457502"/>
          <c:y val="9.0174966352624494E-2"/>
          <c:w val="0.86126707735673202"/>
          <c:h val="0.79273216689098247"/>
        </c:manualLayout>
      </c:layout>
      <c:scatterChart>
        <c:scatterStyle val="smoothMarker"/>
        <c:varyColors val="0"/>
        <c:ser>
          <c:idx val="0"/>
          <c:order val="0"/>
          <c:tx>
            <c:strRef>
              <c:f>Liquid_Reference_Curve!$B$1</c:f>
              <c:strCache>
                <c:ptCount val="1"/>
                <c:pt idx="0">
                  <c:v>Annual Effective Spot Rate</c:v>
                </c:pt>
              </c:strCache>
            </c:strRef>
          </c:tx>
          <c:spPr>
            <a:ln w="28575">
              <a:noFill/>
            </a:ln>
          </c:spPr>
          <c:marker>
            <c:symbol val="circle"/>
            <c:size val="4"/>
            <c:spPr>
              <a:solidFill>
                <a:srgbClr val="000080"/>
              </a:solidFill>
              <a:ln>
                <a:solidFill>
                  <a:srgbClr val="000080"/>
                </a:solidFill>
                <a:prstDash val="solid"/>
              </a:ln>
            </c:spPr>
          </c:marker>
          <c:xVal>
            <c:numRef>
              <c:f>Liquid_Reference_Curve!$A$2:$A$101</c:f>
              <c:numCache>
                <c:formatCode>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Liquid_Reference_Curve!$B$2:$B$101</c:f>
              <c:numCache>
                <c:formatCode>0.0000%</c:formatCode>
                <c:ptCount val="100"/>
                <c:pt idx="0">
                  <c:v>2.559587820065273E-2</c:v>
                </c:pt>
                <c:pt idx="1">
                  <c:v>2.5379790183497408E-2</c:v>
                </c:pt>
                <c:pt idx="2">
                  <c:v>2.6261694092508513E-2</c:v>
                </c:pt>
                <c:pt idx="3">
                  <c:v>2.7618649474334123E-2</c:v>
                </c:pt>
                <c:pt idx="4">
                  <c:v>2.9219620277197933E-2</c:v>
                </c:pt>
                <c:pt idx="5">
                  <c:v>3.0912050666756619E-2</c:v>
                </c:pt>
                <c:pt idx="6">
                  <c:v>3.2596524444108696E-2</c:v>
                </c:pt>
                <c:pt idx="7">
                  <c:v>3.420968206193218E-2</c:v>
                </c:pt>
                <c:pt idx="8">
                  <c:v>3.5712714073572238E-2</c:v>
                </c:pt>
                <c:pt idx="9">
                  <c:v>3.7083568672510191E-2</c:v>
                </c:pt>
                <c:pt idx="10">
                  <c:v>3.8311632760375615E-2</c:v>
                </c:pt>
                <c:pt idx="11">
                  <c:v>3.9394069161276878E-2</c:v>
                </c:pt>
                <c:pt idx="12">
                  <c:v>4.0333271629959325E-2</c:v>
                </c:pt>
                <c:pt idx="13">
                  <c:v>4.1135081547486796E-2</c:v>
                </c:pt>
                <c:pt idx="14">
                  <c:v>4.180752918667683E-2</c:v>
                </c:pt>
                <c:pt idx="15">
                  <c:v>4.2359940407805108E-2</c:v>
                </c:pt>
                <c:pt idx="16">
                  <c:v>4.2802301028942627E-2</c:v>
                </c:pt>
                <c:pt idx="17">
                  <c:v>4.3144805181841404E-2</c:v>
                </c:pt>
                <c:pt idx="18">
                  <c:v>4.339753669135691E-2</c:v>
                </c:pt>
                <c:pt idx="19">
                  <c:v>4.3570247776167227E-2</c:v>
                </c:pt>
                <c:pt idx="20">
                  <c:v>4.3672209686656305E-2</c:v>
                </c:pt>
                <c:pt idx="21">
                  <c:v>4.3712116931217834E-2</c:v>
                </c:pt>
                <c:pt idx="22">
                  <c:v>4.3698031590883299E-2</c:v>
                </c:pt>
                <c:pt idx="23">
                  <c:v>4.3637357610968694E-2</c:v>
                </c:pt>
                <c:pt idx="24">
                  <c:v>4.3536837370007866E-2</c:v>
                </c:pt>
                <c:pt idx="25">
                  <c:v>4.3402564580469982E-2</c:v>
                </c:pt>
                <c:pt idx="26">
                  <c:v>4.3240008883874935E-2</c:v>
                </c:pt>
                <c:pt idx="27">
                  <c:v>4.3054048503576768E-2</c:v>
                </c:pt>
                <c:pt idx="28">
                  <c:v>4.2849008102222766E-2</c:v>
                </c:pt>
                <c:pt idx="29">
                  <c:v>4.2628699616712187E-2</c:v>
                </c:pt>
                <c:pt idx="30">
                  <c:v>4.2650482126294381E-2</c:v>
                </c:pt>
                <c:pt idx="31">
                  <c:v>4.2672264635876568E-2</c:v>
                </c:pt>
                <c:pt idx="32">
                  <c:v>4.2694047145458762E-2</c:v>
                </c:pt>
                <c:pt idx="33">
                  <c:v>4.2715829655040956E-2</c:v>
                </c:pt>
                <c:pt idx="34">
                  <c:v>4.2737612164623143E-2</c:v>
                </c:pt>
                <c:pt idx="35">
                  <c:v>4.2759394674205337E-2</c:v>
                </c:pt>
                <c:pt idx="36">
                  <c:v>4.278117718378753E-2</c:v>
                </c:pt>
                <c:pt idx="37">
                  <c:v>4.2802959693369724E-2</c:v>
                </c:pt>
                <c:pt idx="38">
                  <c:v>4.2824742202951918E-2</c:v>
                </c:pt>
                <c:pt idx="39">
                  <c:v>4.2846524712534105E-2</c:v>
                </c:pt>
                <c:pt idx="40">
                  <c:v>4.2868307222116299E-2</c:v>
                </c:pt>
                <c:pt idx="41">
                  <c:v>4.2890089731698493E-2</c:v>
                </c:pt>
                <c:pt idx="42">
                  <c:v>4.291187224128068E-2</c:v>
                </c:pt>
                <c:pt idx="43">
                  <c:v>4.2933654750862874E-2</c:v>
                </c:pt>
                <c:pt idx="44">
                  <c:v>4.2955437260445067E-2</c:v>
                </c:pt>
                <c:pt idx="45">
                  <c:v>4.2977219770027261E-2</c:v>
                </c:pt>
                <c:pt idx="46">
                  <c:v>4.2999002279609455E-2</c:v>
                </c:pt>
                <c:pt idx="47">
                  <c:v>4.3020784789191642E-2</c:v>
                </c:pt>
                <c:pt idx="48">
                  <c:v>4.3042567298773836E-2</c:v>
                </c:pt>
                <c:pt idx="49">
                  <c:v>4.306434980835603E-2</c:v>
                </c:pt>
                <c:pt idx="50">
                  <c:v>4.3086132317938217E-2</c:v>
                </c:pt>
                <c:pt idx="51">
                  <c:v>4.310791482752041E-2</c:v>
                </c:pt>
                <c:pt idx="52">
                  <c:v>4.3129697337102604E-2</c:v>
                </c:pt>
                <c:pt idx="53">
                  <c:v>4.3151479846684798E-2</c:v>
                </c:pt>
                <c:pt idx="54">
                  <c:v>4.3173262356266992E-2</c:v>
                </c:pt>
                <c:pt idx="55">
                  <c:v>4.3195044865849179E-2</c:v>
                </c:pt>
                <c:pt idx="56">
                  <c:v>4.3216827375431373E-2</c:v>
                </c:pt>
                <c:pt idx="57">
                  <c:v>4.3238609885013567E-2</c:v>
                </c:pt>
                <c:pt idx="58">
                  <c:v>4.3260392394595754E-2</c:v>
                </c:pt>
                <c:pt idx="59">
                  <c:v>4.3282174904177947E-2</c:v>
                </c:pt>
                <c:pt idx="60">
                  <c:v>4.3303957413760141E-2</c:v>
                </c:pt>
                <c:pt idx="61">
                  <c:v>4.3325739923342335E-2</c:v>
                </c:pt>
                <c:pt idx="62">
                  <c:v>4.3347522432924529E-2</c:v>
                </c:pt>
                <c:pt idx="63">
                  <c:v>4.3369304942506716E-2</c:v>
                </c:pt>
                <c:pt idx="64">
                  <c:v>4.339108745208891E-2</c:v>
                </c:pt>
                <c:pt idx="65">
                  <c:v>4.3412869961671104E-2</c:v>
                </c:pt>
                <c:pt idx="66">
                  <c:v>4.3434652471253291E-2</c:v>
                </c:pt>
                <c:pt idx="67">
                  <c:v>4.3456434980835484E-2</c:v>
                </c:pt>
                <c:pt idx="68">
                  <c:v>4.3478217490417678E-2</c:v>
                </c:pt>
                <c:pt idx="69">
                  <c:v>4.3499999999999997E-2</c:v>
                </c:pt>
                <c:pt idx="70">
                  <c:v>4.3499999999999997E-2</c:v>
                </c:pt>
                <c:pt idx="71">
                  <c:v>4.3499999999999997E-2</c:v>
                </c:pt>
                <c:pt idx="72">
                  <c:v>4.3499999999999997E-2</c:v>
                </c:pt>
                <c:pt idx="73">
                  <c:v>4.3499999999999997E-2</c:v>
                </c:pt>
                <c:pt idx="74">
                  <c:v>4.3499999999999997E-2</c:v>
                </c:pt>
                <c:pt idx="75">
                  <c:v>4.3499999999999997E-2</c:v>
                </c:pt>
                <c:pt idx="76">
                  <c:v>4.3499999999999997E-2</c:v>
                </c:pt>
                <c:pt idx="77">
                  <c:v>4.3499999999999997E-2</c:v>
                </c:pt>
                <c:pt idx="78">
                  <c:v>4.3499999999999997E-2</c:v>
                </c:pt>
                <c:pt idx="79">
                  <c:v>4.3499999999999997E-2</c:v>
                </c:pt>
                <c:pt idx="80">
                  <c:v>4.3499999999999997E-2</c:v>
                </c:pt>
                <c:pt idx="81">
                  <c:v>4.3499999999999997E-2</c:v>
                </c:pt>
                <c:pt idx="82">
                  <c:v>4.3499999999999997E-2</c:v>
                </c:pt>
                <c:pt idx="83">
                  <c:v>4.3499999999999997E-2</c:v>
                </c:pt>
                <c:pt idx="84">
                  <c:v>4.3499999999999997E-2</c:v>
                </c:pt>
                <c:pt idx="85">
                  <c:v>4.3499999999999997E-2</c:v>
                </c:pt>
                <c:pt idx="86">
                  <c:v>4.3499999999999997E-2</c:v>
                </c:pt>
                <c:pt idx="87">
                  <c:v>4.3499999999999997E-2</c:v>
                </c:pt>
                <c:pt idx="88">
                  <c:v>4.3499999999999997E-2</c:v>
                </c:pt>
                <c:pt idx="89">
                  <c:v>4.3499999999999997E-2</c:v>
                </c:pt>
                <c:pt idx="90">
                  <c:v>4.3499999999999997E-2</c:v>
                </c:pt>
                <c:pt idx="91">
                  <c:v>4.3499999999999997E-2</c:v>
                </c:pt>
                <c:pt idx="92">
                  <c:v>4.3499999999999997E-2</c:v>
                </c:pt>
                <c:pt idx="93">
                  <c:v>4.3499999999999997E-2</c:v>
                </c:pt>
                <c:pt idx="94">
                  <c:v>4.3499999999999997E-2</c:v>
                </c:pt>
                <c:pt idx="95">
                  <c:v>4.3499999999999997E-2</c:v>
                </c:pt>
                <c:pt idx="96">
                  <c:v>4.3499999999999997E-2</c:v>
                </c:pt>
                <c:pt idx="97">
                  <c:v>4.3499999999999997E-2</c:v>
                </c:pt>
                <c:pt idx="98">
                  <c:v>4.3499999999999997E-2</c:v>
                </c:pt>
                <c:pt idx="99">
                  <c:v>4.3499999999999997E-2</c:v>
                </c:pt>
              </c:numCache>
            </c:numRef>
          </c:yVal>
          <c:smooth val="1"/>
          <c:extLst>
            <c:ext xmlns:c16="http://schemas.microsoft.com/office/drawing/2014/chart" uri="{C3380CC4-5D6E-409C-BE32-E72D297353CC}">
              <c16:uniqueId val="{00000000-9993-4443-A4A2-A6579DCA0148}"/>
            </c:ext>
          </c:extLst>
        </c:ser>
        <c:dLbls>
          <c:showLegendKey val="0"/>
          <c:showVal val="0"/>
          <c:showCatName val="0"/>
          <c:showSerName val="0"/>
          <c:showPercent val="0"/>
          <c:showBubbleSize val="0"/>
        </c:dLbls>
        <c:axId val="1871375536"/>
        <c:axId val="1"/>
      </c:scatterChart>
      <c:valAx>
        <c:axId val="1871375536"/>
        <c:scaling>
          <c:orientation val="minMax"/>
          <c:max val="100"/>
          <c:min val="0"/>
        </c:scaling>
        <c:delete val="0"/>
        <c:axPos val="b"/>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Term (Years)</a:t>
                </a:r>
              </a:p>
            </c:rich>
          </c:tx>
          <c:layout>
            <c:manualLayout>
              <c:xMode val="edge"/>
              <c:yMode val="edge"/>
              <c:x val="0.49255169919402536"/>
              <c:y val="0.93405119814568638"/>
            </c:manualLayout>
          </c:layout>
          <c:overlay val="0"/>
          <c:spPr>
            <a:noFill/>
            <a:ln w="25400">
              <a:noFill/>
            </a:ln>
          </c:spPr>
        </c:title>
        <c:numFmt formatCode="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1"/>
        <c:crosses val="autoZero"/>
        <c:crossBetween val="midCat"/>
        <c:majorUnit val="5"/>
      </c:valAx>
      <c:valAx>
        <c:axId val="1"/>
        <c:scaling>
          <c:orientation val="minMax"/>
        </c:scaling>
        <c:delete val="0"/>
        <c:axPos val="l"/>
        <c:majorGridlines>
          <c:spPr>
            <a:ln w="3175">
              <a:solidFill>
                <a:srgbClr val="DDDDDD"/>
              </a:solidFill>
              <a:prstDash val="solid"/>
            </a:ln>
          </c:spPr>
        </c:majorGridlines>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Annual Effective Spot Rate</a:t>
                </a:r>
              </a:p>
            </c:rich>
          </c:tx>
          <c:layout>
            <c:manualLayout>
              <c:xMode val="edge"/>
              <c:yMode val="edge"/>
              <c:x val="1.7690875232774673E-2"/>
              <c:y val="0.32839840474486143"/>
            </c:manualLayout>
          </c:layout>
          <c:overlay val="0"/>
          <c:spPr>
            <a:noFill/>
            <a:ln w="25400">
              <a:noFill/>
            </a:ln>
          </c:spPr>
        </c:title>
        <c:numFmt formatCode="0.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ysClr val="windowText" lastClr="000000"/>
                </a:solidFill>
                <a:latin typeface="+mn-lt"/>
                <a:ea typeface="Trebuchet MS"/>
                <a:cs typeface="Trebuchet MS"/>
              </a:defRPr>
            </a:pPr>
            <a:endParaRPr lang="en-US"/>
          </a:p>
        </c:txPr>
        <c:crossAx val="1871375536"/>
        <c:crosses val="autoZero"/>
        <c:crossBetween val="midCat"/>
      </c:valAx>
    </c:plotArea>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ysClr val="windowText" lastClr="000000"/>
                </a:solidFill>
                <a:latin typeface="+mn-lt"/>
                <a:ea typeface="Arial"/>
                <a:cs typeface="Arial"/>
              </a:defRPr>
            </a:pPr>
            <a:r>
              <a:rPr lang="fr-CA" sz="1600">
                <a:solidFill>
                  <a:sysClr val="windowText" lastClr="000000"/>
                </a:solidFill>
                <a:latin typeface="+mn-lt"/>
              </a:rPr>
              <a:t>Fiera Capital’s CIA IFRS 17 Illiquid Reference Curve</a:t>
            </a:r>
          </a:p>
        </c:rich>
      </c:tx>
      <c:layout>
        <c:manualLayout>
          <c:xMode val="edge"/>
          <c:yMode val="edge"/>
          <c:x val="0.32754557707313608"/>
          <c:y val="2.038235484519433E-2"/>
        </c:manualLayout>
      </c:layout>
      <c:overlay val="0"/>
      <c:spPr>
        <a:noFill/>
        <a:ln w="25400">
          <a:noFill/>
        </a:ln>
      </c:spPr>
    </c:title>
    <c:autoTitleDeleted val="0"/>
    <c:plotArea>
      <c:layout>
        <c:manualLayout>
          <c:layoutTarget val="inner"/>
          <c:xMode val="edge"/>
          <c:yMode val="edge"/>
          <c:x val="0.12197404014457502"/>
          <c:y val="9.0174966352624494E-2"/>
          <c:w val="0.86126707735673202"/>
          <c:h val="0.79273216689098247"/>
        </c:manualLayout>
      </c:layout>
      <c:scatterChart>
        <c:scatterStyle val="smoothMarker"/>
        <c:varyColors val="0"/>
        <c:ser>
          <c:idx val="0"/>
          <c:order val="0"/>
          <c:tx>
            <c:strRef>
              <c:f>Illiquid_Reference_Curve!$B$1</c:f>
              <c:strCache>
                <c:ptCount val="1"/>
                <c:pt idx="0">
                  <c:v>Annual Effective Spot Rate</c:v>
                </c:pt>
              </c:strCache>
            </c:strRef>
          </c:tx>
          <c:spPr>
            <a:ln w="28575">
              <a:noFill/>
            </a:ln>
          </c:spPr>
          <c:marker>
            <c:symbol val="circle"/>
            <c:size val="4"/>
            <c:spPr>
              <a:solidFill>
                <a:srgbClr val="000080"/>
              </a:solidFill>
              <a:ln>
                <a:solidFill>
                  <a:srgbClr val="000080"/>
                </a:solidFill>
                <a:prstDash val="solid"/>
              </a:ln>
            </c:spPr>
          </c:marker>
          <c:xVal>
            <c:numRef>
              <c:f>Illiquid_Reference_Curve!$A$2:$A$101</c:f>
              <c:numCache>
                <c:formatCode>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Illiquid_Reference_Curve!$B$2:$B$101</c:f>
              <c:numCache>
                <c:formatCode>0.0000%</c:formatCode>
                <c:ptCount val="100"/>
                <c:pt idx="0">
                  <c:v>3.4384201663141122E-2</c:v>
                </c:pt>
                <c:pt idx="1">
                  <c:v>3.5627567767319498E-2</c:v>
                </c:pt>
                <c:pt idx="2">
                  <c:v>3.675113845680146E-2</c:v>
                </c:pt>
                <c:pt idx="3">
                  <c:v>3.8115907148803391E-2</c:v>
                </c:pt>
                <c:pt idx="4">
                  <c:v>3.9568137932016474E-2</c:v>
                </c:pt>
                <c:pt idx="5">
                  <c:v>4.1014278917285124E-2</c:v>
                </c:pt>
                <c:pt idx="6">
                  <c:v>4.2398279223734354E-2</c:v>
                </c:pt>
                <c:pt idx="7">
                  <c:v>4.3687683297828614E-2</c:v>
                </c:pt>
                <c:pt idx="8">
                  <c:v>4.4864971096270009E-2</c:v>
                </c:pt>
                <c:pt idx="9">
                  <c:v>4.5922111748152056E-2</c:v>
                </c:pt>
                <c:pt idx="10">
                  <c:v>4.685711216060777E-2</c:v>
                </c:pt>
                <c:pt idx="11">
                  <c:v>4.7671815850382493E-2</c:v>
                </c:pt>
                <c:pt idx="12">
                  <c:v>4.8370490568199372E-2</c:v>
                </c:pt>
                <c:pt idx="13">
                  <c:v>4.8958915829710833E-2</c:v>
                </c:pt>
                <c:pt idx="14">
                  <c:v>4.9443788153036308E-2</c:v>
                </c:pt>
                <c:pt idx="15">
                  <c:v>4.9832328559425251E-2</c:v>
                </c:pt>
                <c:pt idx="16">
                  <c:v>5.0132019049473772E-2</c:v>
                </c:pt>
                <c:pt idx="17">
                  <c:v>5.0350421568595101E-2</c:v>
                </c:pt>
                <c:pt idx="18">
                  <c:v>5.0495050092727714E-2</c:v>
                </c:pt>
                <c:pt idx="19">
                  <c:v>5.0573277421362035E-2</c:v>
                </c:pt>
                <c:pt idx="20">
                  <c:v>5.0592265270180806E-2</c:v>
                </c:pt>
                <c:pt idx="21">
                  <c:v>5.0558910708357802E-2</c:v>
                </c:pt>
                <c:pt idx="22">
                  <c:v>5.047980477845071E-2</c:v>
                </c:pt>
                <c:pt idx="23">
                  <c:v>5.0361200845823004E-2</c:v>
                </c:pt>
                <c:pt idx="24">
                  <c:v>5.0208991226555706E-2</c:v>
                </c:pt>
                <c:pt idx="25">
                  <c:v>5.0028691188522441E-2</c:v>
                </c:pt>
                <c:pt idx="26">
                  <c:v>4.9825429679081559E-2</c:v>
                </c:pt>
                <c:pt idx="27">
                  <c:v>4.9603946220298067E-2</c:v>
                </c:pt>
                <c:pt idx="28">
                  <c:v>4.9368593407613411E-2</c:v>
                </c:pt>
                <c:pt idx="29">
                  <c:v>4.9123344403230268E-2</c:v>
                </c:pt>
                <c:pt idx="30">
                  <c:v>4.918276079314951E-2</c:v>
                </c:pt>
                <c:pt idx="31">
                  <c:v>4.9242177183068746E-2</c:v>
                </c:pt>
                <c:pt idx="32">
                  <c:v>4.9301593572987981E-2</c:v>
                </c:pt>
                <c:pt idx="33">
                  <c:v>4.9361009962907224E-2</c:v>
                </c:pt>
                <c:pt idx="34">
                  <c:v>4.9420426352826466E-2</c:v>
                </c:pt>
                <c:pt idx="35">
                  <c:v>4.9479842742745701E-2</c:v>
                </c:pt>
                <c:pt idx="36">
                  <c:v>4.9539259132664937E-2</c:v>
                </c:pt>
                <c:pt idx="37">
                  <c:v>4.9598675522584179E-2</c:v>
                </c:pt>
                <c:pt idx="38">
                  <c:v>4.9658091912503421E-2</c:v>
                </c:pt>
                <c:pt idx="39">
                  <c:v>4.9717508302422657E-2</c:v>
                </c:pt>
                <c:pt idx="40">
                  <c:v>4.9776924692341892E-2</c:v>
                </c:pt>
                <c:pt idx="41">
                  <c:v>4.9836341082261135E-2</c:v>
                </c:pt>
                <c:pt idx="42">
                  <c:v>4.9895757472180377E-2</c:v>
                </c:pt>
                <c:pt idx="43">
                  <c:v>4.9955173862099619E-2</c:v>
                </c:pt>
                <c:pt idx="44">
                  <c:v>5.0014590252018855E-2</c:v>
                </c:pt>
                <c:pt idx="45">
                  <c:v>5.0074006641938097E-2</c:v>
                </c:pt>
                <c:pt idx="46">
                  <c:v>5.013342303185734E-2</c:v>
                </c:pt>
                <c:pt idx="47">
                  <c:v>5.0192839421776575E-2</c:v>
                </c:pt>
                <c:pt idx="48">
                  <c:v>5.0252255811695817E-2</c:v>
                </c:pt>
                <c:pt idx="49">
                  <c:v>5.031167220161506E-2</c:v>
                </c:pt>
                <c:pt idx="50">
                  <c:v>5.0371088591534302E-2</c:v>
                </c:pt>
                <c:pt idx="51">
                  <c:v>5.0430504981453544E-2</c:v>
                </c:pt>
                <c:pt idx="52">
                  <c:v>5.048992137137278E-2</c:v>
                </c:pt>
                <c:pt idx="53">
                  <c:v>5.0549337761292022E-2</c:v>
                </c:pt>
                <c:pt idx="54">
                  <c:v>5.0608754151211265E-2</c:v>
                </c:pt>
                <c:pt idx="55">
                  <c:v>5.06681705411305E-2</c:v>
                </c:pt>
                <c:pt idx="56">
                  <c:v>5.0727586931049742E-2</c:v>
                </c:pt>
                <c:pt idx="57">
                  <c:v>5.0787003320968985E-2</c:v>
                </c:pt>
                <c:pt idx="58">
                  <c:v>5.0846419710888227E-2</c:v>
                </c:pt>
                <c:pt idx="59">
                  <c:v>5.0905836100807469E-2</c:v>
                </c:pt>
                <c:pt idx="60">
                  <c:v>5.0965252490726705E-2</c:v>
                </c:pt>
                <c:pt idx="61">
                  <c:v>5.1024668880645947E-2</c:v>
                </c:pt>
                <c:pt idx="62">
                  <c:v>5.108408527056519E-2</c:v>
                </c:pt>
                <c:pt idx="63">
                  <c:v>5.1143501660484425E-2</c:v>
                </c:pt>
                <c:pt idx="64">
                  <c:v>5.1202918050403667E-2</c:v>
                </c:pt>
                <c:pt idx="65">
                  <c:v>5.126233444032291E-2</c:v>
                </c:pt>
                <c:pt idx="66">
                  <c:v>5.1321750830242152E-2</c:v>
                </c:pt>
                <c:pt idx="67">
                  <c:v>5.1381167220161394E-2</c:v>
                </c:pt>
                <c:pt idx="68">
                  <c:v>5.144058361008063E-2</c:v>
                </c:pt>
                <c:pt idx="69">
                  <c:v>5.1499999999999997E-2</c:v>
                </c:pt>
                <c:pt idx="70">
                  <c:v>5.1499999999999997E-2</c:v>
                </c:pt>
                <c:pt idx="71">
                  <c:v>5.1499999999999997E-2</c:v>
                </c:pt>
                <c:pt idx="72">
                  <c:v>5.1499999999999997E-2</c:v>
                </c:pt>
                <c:pt idx="73">
                  <c:v>5.1499999999999997E-2</c:v>
                </c:pt>
                <c:pt idx="74">
                  <c:v>5.1499999999999997E-2</c:v>
                </c:pt>
                <c:pt idx="75">
                  <c:v>5.1499999999999997E-2</c:v>
                </c:pt>
                <c:pt idx="76">
                  <c:v>5.1499999999999997E-2</c:v>
                </c:pt>
                <c:pt idx="77">
                  <c:v>5.1499999999999997E-2</c:v>
                </c:pt>
                <c:pt idx="78">
                  <c:v>5.1499999999999997E-2</c:v>
                </c:pt>
                <c:pt idx="79">
                  <c:v>5.1499999999999997E-2</c:v>
                </c:pt>
                <c:pt idx="80">
                  <c:v>5.1499999999999997E-2</c:v>
                </c:pt>
                <c:pt idx="81">
                  <c:v>5.1499999999999997E-2</c:v>
                </c:pt>
                <c:pt idx="82">
                  <c:v>5.1499999999999997E-2</c:v>
                </c:pt>
                <c:pt idx="83">
                  <c:v>5.1499999999999997E-2</c:v>
                </c:pt>
                <c:pt idx="84">
                  <c:v>5.1499999999999997E-2</c:v>
                </c:pt>
                <c:pt idx="85">
                  <c:v>5.1499999999999997E-2</c:v>
                </c:pt>
                <c:pt idx="86">
                  <c:v>5.1499999999999997E-2</c:v>
                </c:pt>
                <c:pt idx="87">
                  <c:v>5.1499999999999997E-2</c:v>
                </c:pt>
                <c:pt idx="88">
                  <c:v>5.1499999999999997E-2</c:v>
                </c:pt>
                <c:pt idx="89">
                  <c:v>5.1499999999999997E-2</c:v>
                </c:pt>
                <c:pt idx="90">
                  <c:v>5.1499999999999997E-2</c:v>
                </c:pt>
                <c:pt idx="91">
                  <c:v>5.1499999999999997E-2</c:v>
                </c:pt>
                <c:pt idx="92">
                  <c:v>5.1499999999999997E-2</c:v>
                </c:pt>
                <c:pt idx="93">
                  <c:v>5.1499999999999997E-2</c:v>
                </c:pt>
                <c:pt idx="94">
                  <c:v>5.1499999999999997E-2</c:v>
                </c:pt>
                <c:pt idx="95">
                  <c:v>5.1499999999999997E-2</c:v>
                </c:pt>
                <c:pt idx="96">
                  <c:v>5.1499999999999997E-2</c:v>
                </c:pt>
                <c:pt idx="97">
                  <c:v>5.1499999999999997E-2</c:v>
                </c:pt>
                <c:pt idx="98">
                  <c:v>5.1499999999999997E-2</c:v>
                </c:pt>
                <c:pt idx="99">
                  <c:v>5.1499999999999997E-2</c:v>
                </c:pt>
              </c:numCache>
            </c:numRef>
          </c:yVal>
          <c:smooth val="1"/>
          <c:extLst>
            <c:ext xmlns:c16="http://schemas.microsoft.com/office/drawing/2014/chart" uri="{C3380CC4-5D6E-409C-BE32-E72D297353CC}">
              <c16:uniqueId val="{00000000-3732-4EA1-BF5B-6C3A26C935BE}"/>
            </c:ext>
          </c:extLst>
        </c:ser>
        <c:dLbls>
          <c:showLegendKey val="0"/>
          <c:showVal val="0"/>
          <c:showCatName val="0"/>
          <c:showSerName val="0"/>
          <c:showPercent val="0"/>
          <c:showBubbleSize val="0"/>
        </c:dLbls>
        <c:axId val="1871375536"/>
        <c:axId val="1"/>
      </c:scatterChart>
      <c:valAx>
        <c:axId val="1871375536"/>
        <c:scaling>
          <c:orientation val="minMax"/>
          <c:max val="100"/>
          <c:min val="0"/>
        </c:scaling>
        <c:delete val="0"/>
        <c:axPos val="b"/>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Term (Years)</a:t>
                </a:r>
              </a:p>
            </c:rich>
          </c:tx>
          <c:layout>
            <c:manualLayout>
              <c:xMode val="edge"/>
              <c:yMode val="edge"/>
              <c:x val="0.49255169919402536"/>
              <c:y val="0.93405119814568638"/>
            </c:manualLayout>
          </c:layout>
          <c:overlay val="0"/>
          <c:spPr>
            <a:noFill/>
            <a:ln w="25400">
              <a:noFill/>
            </a:ln>
          </c:spPr>
        </c:title>
        <c:numFmt formatCode="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1"/>
        <c:crosses val="autoZero"/>
        <c:crossBetween val="midCat"/>
        <c:majorUnit val="5"/>
      </c:valAx>
      <c:valAx>
        <c:axId val="1"/>
        <c:scaling>
          <c:orientation val="minMax"/>
          <c:min val="0"/>
        </c:scaling>
        <c:delete val="0"/>
        <c:axPos val="l"/>
        <c:majorGridlines>
          <c:spPr>
            <a:ln w="3175">
              <a:solidFill>
                <a:srgbClr val="DDDDDD"/>
              </a:solidFill>
              <a:prstDash val="solid"/>
            </a:ln>
          </c:spPr>
        </c:majorGridlines>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Annual Effective Spot Rate</a:t>
                </a:r>
              </a:p>
            </c:rich>
          </c:tx>
          <c:layout>
            <c:manualLayout>
              <c:xMode val="edge"/>
              <c:yMode val="edge"/>
              <c:x val="1.7690875232774673E-2"/>
              <c:y val="0.32839840474486143"/>
            </c:manualLayout>
          </c:layout>
          <c:overlay val="0"/>
          <c:spPr>
            <a:noFill/>
            <a:ln w="25400">
              <a:noFill/>
            </a:ln>
          </c:spPr>
        </c:title>
        <c:numFmt formatCode="0.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ysClr val="windowText" lastClr="000000"/>
                </a:solidFill>
                <a:latin typeface="+mn-lt"/>
                <a:ea typeface="Trebuchet MS"/>
                <a:cs typeface="Trebuchet MS"/>
              </a:defRPr>
            </a:pPr>
            <a:endParaRPr lang="en-US"/>
          </a:p>
        </c:txPr>
        <c:crossAx val="1871375536"/>
        <c:crosses val="autoZero"/>
        <c:crossBetween val="midCat"/>
      </c:valAx>
    </c:plotArea>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b="1">
                <a:solidFill>
                  <a:sysClr val="windowText" lastClr="000000"/>
                </a:solidFill>
              </a:rPr>
              <a:t>Fiera Capital's</a:t>
            </a:r>
            <a:r>
              <a:rPr lang="en-US" sz="1600" b="1" baseline="0">
                <a:solidFill>
                  <a:sysClr val="windowText" lastClr="000000"/>
                </a:solidFill>
              </a:rPr>
              <a:t> CIA IFRS 17 Market Curves </a:t>
            </a: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1518667043942925E-2"/>
          <c:y val="7.3201602350726577E-2"/>
          <c:w val="0.90336367805325446"/>
          <c:h val="0.75358210325750097"/>
        </c:manualLayout>
      </c:layout>
      <c:scatterChart>
        <c:scatterStyle val="smoothMarker"/>
        <c:varyColors val="0"/>
        <c:ser>
          <c:idx val="0"/>
          <c:order val="0"/>
          <c:tx>
            <c:v>Canada</c:v>
          </c:tx>
          <c:spPr>
            <a:ln w="19050" cap="rnd">
              <a:solidFill>
                <a:srgbClr val="FF0000"/>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Market_Curves!$B$2:$B$31</c:f>
              <c:numCache>
                <c:formatCode>0.0000%</c:formatCode>
                <c:ptCount val="30"/>
                <c:pt idx="0">
                  <c:v>2.5308428560100626E-2</c:v>
                </c:pt>
                <c:pt idx="1">
                  <c:v>2.4689860199596403E-2</c:v>
                </c:pt>
                <c:pt idx="2">
                  <c:v>2.4991259094675256E-2</c:v>
                </c:pt>
                <c:pt idx="3">
                  <c:v>2.5709714044355181E-2</c:v>
                </c:pt>
                <c:pt idx="4">
                  <c:v>2.6570673438192749E-2</c:v>
                </c:pt>
                <c:pt idx="5">
                  <c:v>2.7431175811454489E-2</c:v>
                </c:pt>
                <c:pt idx="6">
                  <c:v>2.82229454099725E-2</c:v>
                </c:pt>
                <c:pt idx="7">
                  <c:v>2.8919041459836814E-2</c:v>
                </c:pt>
                <c:pt idx="8">
                  <c:v>2.9514490673042904E-2</c:v>
                </c:pt>
                <c:pt idx="9">
                  <c:v>3.0015210792002422E-2</c:v>
                </c:pt>
                <c:pt idx="10">
                  <c:v>3.043182115093801E-2</c:v>
                </c:pt>
                <c:pt idx="11">
                  <c:v>3.0776304703509672E-2</c:v>
                </c:pt>
                <c:pt idx="12">
                  <c:v>3.1060309127135755E-2</c:v>
                </c:pt>
                <c:pt idx="13">
                  <c:v>3.1294370083321921E-2</c:v>
                </c:pt>
                <c:pt idx="14">
                  <c:v>3.1487637106123678E-2</c:v>
                </c:pt>
                <c:pt idx="15">
                  <c:v>3.1647860130911587E-2</c:v>
                </c:pt>
                <c:pt idx="16">
                  <c:v>3.1781499844843797E-2</c:v>
                </c:pt>
                <c:pt idx="17">
                  <c:v>3.1893886695575357E-2</c:v>
                </c:pt>
                <c:pt idx="18">
                  <c:v>3.1989389044641658E-2</c:v>
                </c:pt>
                <c:pt idx="19">
                  <c:v>3.2071571182859193E-2</c:v>
                </c:pt>
                <c:pt idx="20">
                  <c:v>3.2143333106119387E-2</c:v>
                </c:pt>
                <c:pt idx="21">
                  <c:v>3.2207029888938754E-2</c:v>
                </c:pt>
                <c:pt idx="22">
                  <c:v>3.2264571448845647E-2</c:v>
                </c:pt>
                <c:pt idx="23">
                  <c:v>3.2317504793903495E-2</c:v>
                </c:pt>
                <c:pt idx="24">
                  <c:v>3.2367081257922647E-2</c:v>
                </c:pt>
                <c:pt idx="25">
                  <c:v>3.241431119214E-2</c:v>
                </c:pt>
                <c:pt idx="26">
                  <c:v>3.2460008342953817E-2</c:v>
                </c:pt>
                <c:pt idx="27">
                  <c:v>3.2504825834540618E-2</c:v>
                </c:pt>
                <c:pt idx="28">
                  <c:v>3.2549285360187863E-2</c:v>
                </c:pt>
                <c:pt idx="29">
                  <c:v>3.2593800898288672E-2</c:v>
                </c:pt>
              </c:numCache>
            </c:numRef>
          </c:yVal>
          <c:smooth val="1"/>
          <c:extLst>
            <c:ext xmlns:c16="http://schemas.microsoft.com/office/drawing/2014/chart" uri="{C3380CC4-5D6E-409C-BE32-E72D297353CC}">
              <c16:uniqueId val="{00000000-E94A-4247-950E-15248C9791F1}"/>
            </c:ext>
          </c:extLst>
        </c:ser>
        <c:ser>
          <c:idx val="1"/>
          <c:order val="1"/>
          <c:tx>
            <c:v>Provincial</c:v>
          </c:tx>
          <c:spPr>
            <a:ln w="19050" cap="rnd">
              <a:solidFill>
                <a:schemeClr val="accent1"/>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Market_Curves!$C$2:$C$31</c:f>
              <c:numCache>
                <c:formatCode>0.0000%</c:formatCode>
                <c:ptCount val="30"/>
                <c:pt idx="0">
                  <c:v>2.5627817049602965E-2</c:v>
                </c:pt>
                <c:pt idx="1">
                  <c:v>2.5459440047539861E-2</c:v>
                </c:pt>
                <c:pt idx="2">
                  <c:v>2.6379550530070128E-2</c:v>
                </c:pt>
                <c:pt idx="3">
                  <c:v>2.7750851011703936E-2</c:v>
                </c:pt>
                <c:pt idx="4">
                  <c:v>2.934402864835417E-2</c:v>
                </c:pt>
                <c:pt idx="5">
                  <c:v>3.1006128481223971E-2</c:v>
                </c:pt>
                <c:pt idx="6">
                  <c:v>3.2638049106724409E-2</c:v>
                </c:pt>
                <c:pt idx="7">
                  <c:v>3.4178438131329925E-2</c:v>
                </c:pt>
                <c:pt idx="8">
                  <c:v>3.5592142220306267E-2</c:v>
                </c:pt>
                <c:pt idx="9">
                  <c:v>3.6861929827087803E-2</c:v>
                </c:pt>
                <c:pt idx="10">
                  <c:v>3.7982578960820357E-2</c:v>
                </c:pt>
                <c:pt idx="11">
                  <c:v>3.8956678526405941E-2</c:v>
                </c:pt>
                <c:pt idx="12">
                  <c:v>3.9791671368502923E-2</c:v>
                </c:pt>
                <c:pt idx="13">
                  <c:v>4.0497795365584732E-2</c:v>
                </c:pt>
                <c:pt idx="14">
                  <c:v>4.1086671638627781E-2</c:v>
                </c:pt>
                <c:pt idx="15">
                  <c:v>4.1570356559401223E-2</c:v>
                </c:pt>
                <c:pt idx="16">
                  <c:v>4.1960723808021738E-2</c:v>
                </c:pt>
                <c:pt idx="17">
                  <c:v>4.2269079147315036E-2</c:v>
                </c:pt>
                <c:pt idx="18">
                  <c:v>4.2505937352337764E-2</c:v>
                </c:pt>
                <c:pt idx="19">
                  <c:v>4.2680910393583682E-2</c:v>
                </c:pt>
                <c:pt idx="20">
                  <c:v>4.2802670380708285E-2</c:v>
                </c:pt>
                <c:pt idx="21">
                  <c:v>4.2878961301830998E-2</c:v>
                </c:pt>
                <c:pt idx="22">
                  <c:v>4.2916641257711552E-2</c:v>
                </c:pt>
                <c:pt idx="23">
                  <c:v>4.2921742444295141E-2</c:v>
                </c:pt>
                <c:pt idx="24">
                  <c:v>4.2899540140630243E-2</c:v>
                </c:pt>
                <c:pt idx="25">
                  <c:v>4.2854624826540677E-2</c:v>
                </c:pt>
                <c:pt idx="26">
                  <c:v>4.2790973592404358E-2</c:v>
                </c:pt>
                <c:pt idx="27">
                  <c:v>4.2712018438328725E-2</c:v>
                </c:pt>
                <c:pt idx="28">
                  <c:v>4.2620710058574707E-2</c:v>
                </c:pt>
                <c:pt idx="29">
                  <c:v>4.2519576391549574E-2</c:v>
                </c:pt>
              </c:numCache>
            </c:numRef>
          </c:yVal>
          <c:smooth val="1"/>
          <c:extLst>
            <c:ext xmlns:c16="http://schemas.microsoft.com/office/drawing/2014/chart" uri="{C3380CC4-5D6E-409C-BE32-E72D297353CC}">
              <c16:uniqueId val="{00000001-E94A-4247-950E-15248C9791F1}"/>
            </c:ext>
          </c:extLst>
        </c:ser>
        <c:ser>
          <c:idx val="2"/>
          <c:order val="2"/>
          <c:tx>
            <c:v>Corporate A</c:v>
          </c:tx>
          <c:spPr>
            <a:ln w="19050" cap="rnd">
              <a:solidFill>
                <a:schemeClr val="bg1">
                  <a:lumMod val="75000"/>
                </a:schemeClr>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Market_Curves!$D$2:$D$31</c:f>
              <c:numCache>
                <c:formatCode>0.0000%</c:formatCode>
                <c:ptCount val="30"/>
                <c:pt idx="0">
                  <c:v>3.0141170868803236E-2</c:v>
                </c:pt>
                <c:pt idx="1">
                  <c:v>3.1932656482750676E-2</c:v>
                </c:pt>
                <c:pt idx="2">
                  <c:v>3.333750917994327E-2</c:v>
                </c:pt>
                <c:pt idx="3">
                  <c:v>3.4822987370997982E-2</c:v>
                </c:pt>
                <c:pt idx="4">
                  <c:v>3.6300206382752664E-2</c:v>
                </c:pt>
                <c:pt idx="5">
                  <c:v>3.7711770045556703E-2</c:v>
                </c:pt>
                <c:pt idx="6">
                  <c:v>3.902270453943002E-2</c:v>
                </c:pt>
                <c:pt idx="7">
                  <c:v>4.0213816257396839E-2</c:v>
                </c:pt>
                <c:pt idx="8">
                  <c:v>4.1276838718059317E-2</c:v>
                </c:pt>
                <c:pt idx="9">
                  <c:v>4.2210903389304999E-2</c:v>
                </c:pt>
                <c:pt idx="10">
                  <c:v>4.3019990606792957E-2</c:v>
                </c:pt>
                <c:pt idx="11">
                  <c:v>4.3711105013044538E-2</c:v>
                </c:pt>
                <c:pt idx="12">
                  <c:v>4.4292984978115735E-2</c:v>
                </c:pt>
                <c:pt idx="13">
                  <c:v>4.477520382979594E-2</c:v>
                </c:pt>
                <c:pt idx="14">
                  <c:v>4.5167556896062777E-2</c:v>
                </c:pt>
                <c:pt idx="15">
                  <c:v>4.5479655500076932E-2</c:v>
                </c:pt>
                <c:pt idx="16">
                  <c:v>4.5720669426305038E-2</c:v>
                </c:pt>
                <c:pt idx="17">
                  <c:v>4.5899174671096832E-2</c:v>
                </c:pt>
                <c:pt idx="18">
                  <c:v>4.6023074751241122E-2</c:v>
                </c:pt>
                <c:pt idx="19">
                  <c:v>4.6099572409015188E-2</c:v>
                </c:pt>
                <c:pt idx="20">
                  <c:v>4.6135174932243173E-2</c:v>
                </c:pt>
                <c:pt idx="21">
                  <c:v>4.6135721041267397E-2</c:v>
                </c:pt>
                <c:pt idx="22">
                  <c:v>4.6106420790072766E-2</c:v>
                </c:pt>
                <c:pt idx="23">
                  <c:v>4.6051902495849895E-2</c:v>
                </c:pt>
                <c:pt idx="24">
                  <c:v>4.5976262584633609E-2</c:v>
                </c:pt>
                <c:pt idx="25">
                  <c:v>4.588311559759517E-2</c:v>
                </c:pt>
                <c:pt idx="26">
                  <c:v>4.577564257666511E-2</c:v>
                </c:pt>
                <c:pt idx="27">
                  <c:v>4.5656636739850542E-2</c:v>
                </c:pt>
                <c:pt idx="28">
                  <c:v>4.5528545841072354E-2</c:v>
                </c:pt>
                <c:pt idx="29">
                  <c:v>4.5393510942714599E-2</c:v>
                </c:pt>
              </c:numCache>
            </c:numRef>
          </c:yVal>
          <c:smooth val="1"/>
          <c:extLst>
            <c:ext xmlns:c16="http://schemas.microsoft.com/office/drawing/2014/chart" uri="{C3380CC4-5D6E-409C-BE32-E72D297353CC}">
              <c16:uniqueId val="{00000002-E94A-4247-950E-15248C9791F1}"/>
            </c:ext>
          </c:extLst>
        </c:ser>
        <c:ser>
          <c:idx val="3"/>
          <c:order val="3"/>
          <c:tx>
            <c:v>Corporate BBB</c:v>
          </c:tx>
          <c:spPr>
            <a:ln w="19050" cap="rnd">
              <a:solidFill>
                <a:schemeClr val="tx1">
                  <a:lumMod val="65000"/>
                  <a:lumOff val="35000"/>
                </a:schemeClr>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Market_Curves!$E$2:$E$31</c:f>
              <c:numCache>
                <c:formatCode>0.0000%</c:formatCode>
                <c:ptCount val="30"/>
                <c:pt idx="0">
                  <c:v>3.2120752260085143E-2</c:v>
                </c:pt>
                <c:pt idx="1">
                  <c:v>3.4351694700690549E-2</c:v>
                </c:pt>
                <c:pt idx="2">
                  <c:v>3.5809882884298982E-2</c:v>
                </c:pt>
                <c:pt idx="3">
                  <c:v>3.7441711899475205E-2</c:v>
                </c:pt>
                <c:pt idx="4">
                  <c:v>3.9136185404726076E-2</c:v>
                </c:pt>
                <c:pt idx="5">
                  <c:v>4.0814730835086133E-2</c:v>
                </c:pt>
                <c:pt idx="6">
                  <c:v>4.2423360585557957E-2</c:v>
                </c:pt>
                <c:pt idx="7">
                  <c:v>4.3926619197900196E-2</c:v>
                </c:pt>
                <c:pt idx="8">
                  <c:v>4.530290448849339E-2</c:v>
                </c:pt>
                <c:pt idx="9">
                  <c:v>4.6540853506433111E-2</c:v>
                </c:pt>
                <c:pt idx="10">
                  <c:v>4.763655774847475E-2</c:v>
                </c:pt>
                <c:pt idx="11">
                  <c:v>4.8591425876019168E-2</c:v>
                </c:pt>
                <c:pt idx="12">
                  <c:v>4.9410552425643406E-2</c:v>
                </c:pt>
                <c:pt idx="13">
                  <c:v>5.0101481652293334E-2</c:v>
                </c:pt>
                <c:pt idx="14">
                  <c:v>5.0673279321515663E-2</c:v>
                </c:pt>
                <c:pt idx="15">
                  <c:v>5.1135843758468358E-2</c:v>
                </c:pt>
                <c:pt idx="16">
                  <c:v>5.1499402013276629E-2</c:v>
                </c:pt>
                <c:pt idx="17">
                  <c:v>5.1774148510371099E-2</c:v>
                </c:pt>
                <c:pt idx="18">
                  <c:v>5.1969992675464871E-2</c:v>
                </c:pt>
                <c:pt idx="19">
                  <c:v>5.2096389278394106E-2</c:v>
                </c:pt>
                <c:pt idx="20">
                  <c:v>5.2162230979563295E-2</c:v>
                </c:pt>
                <c:pt idx="21">
                  <c:v>5.2175787124980388E-2</c:v>
                </c:pt>
                <c:pt idx="22">
                  <c:v>5.2144676439789484E-2</c:v>
                </c:pt>
                <c:pt idx="23">
                  <c:v>5.2075864114313974E-2</c:v>
                </c:pt>
                <c:pt idx="24">
                  <c:v>5.1975676013464644E-2</c:v>
                </c:pt>
                <c:pt idx="25">
                  <c:v>5.1849824493305441E-2</c:v>
                </c:pt>
                <c:pt idx="26">
                  <c:v>5.1703441676770101E-2</c:v>
                </c:pt>
                <c:pt idx="27">
                  <c:v>5.1541117103637069E-2</c:v>
                </c:pt>
                <c:pt idx="28">
                  <c:v>5.1366937491781783E-2</c:v>
                </c:pt>
                <c:pt idx="29">
                  <c:v>5.1184526978558909E-2</c:v>
                </c:pt>
              </c:numCache>
            </c:numRef>
          </c:yVal>
          <c:smooth val="1"/>
          <c:extLst>
            <c:ext xmlns:c16="http://schemas.microsoft.com/office/drawing/2014/chart" uri="{C3380CC4-5D6E-409C-BE32-E72D297353CC}">
              <c16:uniqueId val="{00000003-E94A-4247-950E-15248C9791F1}"/>
            </c:ext>
          </c:extLst>
        </c:ser>
        <c:dLbls>
          <c:showLegendKey val="0"/>
          <c:showVal val="0"/>
          <c:showCatName val="0"/>
          <c:showSerName val="0"/>
          <c:showPercent val="0"/>
          <c:showBubbleSize val="0"/>
        </c:dLbls>
        <c:axId val="35542519"/>
        <c:axId val="35545143"/>
      </c:scatterChart>
      <c:valAx>
        <c:axId val="35542519"/>
        <c:scaling>
          <c:orientation val="minMax"/>
          <c:max val="30"/>
          <c:min val="1"/>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545143"/>
        <c:crosses val="autoZero"/>
        <c:crossBetween val="midCat"/>
        <c:majorUnit val="1"/>
      </c:valAx>
      <c:valAx>
        <c:axId val="3554514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5542519"/>
        <c:crosses val="autoZero"/>
        <c:crossBetween val="midCat"/>
      </c:valAx>
      <c:spPr>
        <a:noFill/>
        <a:ln>
          <a:noFill/>
        </a:ln>
        <a:effectLst/>
      </c:spPr>
    </c:plotArea>
    <c:legend>
      <c:legendPos val="b"/>
      <c:layout>
        <c:manualLayout>
          <c:xMode val="edge"/>
          <c:yMode val="edge"/>
          <c:x val="0.23521521348293001"/>
          <c:y val="0.92106859103108729"/>
          <c:w val="0.58695653427936889"/>
          <c:h val="3.340958655678244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alignWithMargins="0"/>
    <c:pageMargins b="1" l="0.75" r="0.75" t="1" header="0.4921259845" footer="0.492125984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12700</xdr:colOff>
      <xdr:row>2</xdr:row>
      <xdr:rowOff>12700</xdr:rowOff>
    </xdr:from>
    <xdr:to>
      <xdr:col>18</xdr:col>
      <xdr:colOff>190500</xdr:colOff>
      <xdr:row>40</xdr:row>
      <xdr:rowOff>111125</xdr:rowOff>
    </xdr:to>
    <xdr:graphicFrame macro="">
      <xdr:nvGraphicFramePr>
        <xdr:cNvPr id="2" name="Chart 1">
          <a:extLst>
            <a:ext uri="{FF2B5EF4-FFF2-40B4-BE49-F238E27FC236}">
              <a16:creationId xmlns:a16="http://schemas.microsoft.com/office/drawing/2014/main" id="{051C5A07-0730-451D-B60D-22D2FC752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12700</xdr:colOff>
      <xdr:row>2</xdr:row>
      <xdr:rowOff>12700</xdr:rowOff>
    </xdr:from>
    <xdr:to>
      <xdr:col>18</xdr:col>
      <xdr:colOff>190500</xdr:colOff>
      <xdr:row>40</xdr:row>
      <xdr:rowOff>111125</xdr:rowOff>
    </xdr:to>
    <xdr:graphicFrame macro="">
      <xdr:nvGraphicFramePr>
        <xdr:cNvPr id="2" name="Chart 1">
          <a:extLst>
            <a:ext uri="{FF2B5EF4-FFF2-40B4-BE49-F238E27FC236}">
              <a16:creationId xmlns:a16="http://schemas.microsoft.com/office/drawing/2014/main" id="{344A239E-EF02-48EA-8F3D-EE9F7C277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22</xdr:col>
      <xdr:colOff>330200</xdr:colOff>
      <xdr:row>31</xdr:row>
      <xdr:rowOff>101600</xdr:rowOff>
    </xdr:to>
    <xdr:graphicFrame macro="">
      <xdr:nvGraphicFramePr>
        <xdr:cNvPr id="3" name="Chart 2">
          <a:extLst>
            <a:ext uri="{FF2B5EF4-FFF2-40B4-BE49-F238E27FC236}">
              <a16:creationId xmlns:a16="http://schemas.microsoft.com/office/drawing/2014/main" id="{AF79D25C-DE87-4CFB-98EB-59630A7EB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SFI\Department\5.%20RESEARCH\IFRS%2017%20Discount%20Curve\220079te-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s for Reference Curves"/>
      <sheetName val="Illiquid Reference Curve"/>
      <sheetName val="Bootstrapping Illiquid"/>
      <sheetName val="Liquid Reference Curve"/>
      <sheetName val="Bootstrapping Liquid"/>
      <sheetName val="IFRS 17 Discount Curve"/>
      <sheetName val="Bootstrapping IFRS17Curve"/>
    </sheetNames>
    <sheetDataSet>
      <sheetData sheetId="0"/>
      <sheetData sheetId="1"/>
      <sheetData sheetId="2">
        <row r="4">
          <cell r="C4" t="str">
            <v>Spot</v>
          </cell>
        </row>
        <row r="5">
          <cell r="C5">
            <v>30</v>
          </cell>
        </row>
        <row r="6">
          <cell r="C6">
            <v>0.04</v>
          </cell>
        </row>
        <row r="7">
          <cell r="C7">
            <v>70</v>
          </cell>
        </row>
        <row r="8">
          <cell r="C8">
            <v>0.75</v>
          </cell>
        </row>
        <row r="9">
          <cell r="C9">
            <v>5.0000000000000001E-3</v>
          </cell>
        </row>
        <row r="10">
          <cell r="C10">
            <v>1.4999999999999999E-2</v>
          </cell>
        </row>
        <row r="17">
          <cell r="B17">
            <v>0.5</v>
          </cell>
          <cell r="C17">
            <v>4.2599999999999999E-3</v>
          </cell>
        </row>
        <row r="18">
          <cell r="B18">
            <v>1</v>
          </cell>
          <cell r="C18">
            <v>4.2599999999999999E-3</v>
          </cell>
          <cell r="E18">
            <v>1</v>
          </cell>
          <cell r="F18">
            <v>2.1970000000000003E-2</v>
          </cell>
        </row>
        <row r="19">
          <cell r="B19">
            <v>2</v>
          </cell>
          <cell r="C19">
            <v>4.5599999999999998E-3</v>
          </cell>
          <cell r="E19">
            <v>2</v>
          </cell>
          <cell r="F19">
            <v>2.2435000000000004E-2</v>
          </cell>
        </row>
        <row r="20">
          <cell r="B20">
            <v>3</v>
          </cell>
          <cell r="C20">
            <v>5.13E-3</v>
          </cell>
          <cell r="E20">
            <v>3</v>
          </cell>
          <cell r="F20">
            <v>2.274E-2</v>
          </cell>
        </row>
        <row r="21">
          <cell r="B21">
            <v>4</v>
          </cell>
          <cell r="C21">
            <v>5.8299999999999992E-3</v>
          </cell>
          <cell r="E21">
            <v>4</v>
          </cell>
          <cell r="F21">
            <v>2.2875E-2</v>
          </cell>
        </row>
        <row r="22">
          <cell r="B22">
            <v>5</v>
          </cell>
          <cell r="C22">
            <v>6.1399999999999996E-3</v>
          </cell>
          <cell r="E22">
            <v>5</v>
          </cell>
          <cell r="F22">
            <v>2.3229999999999997E-2</v>
          </cell>
        </row>
        <row r="23">
          <cell r="B23">
            <v>7</v>
          </cell>
          <cell r="C23">
            <v>6.6700000000000006E-3</v>
          </cell>
          <cell r="E23">
            <v>7</v>
          </cell>
          <cell r="F23">
            <v>2.4524999999999998E-2</v>
          </cell>
        </row>
        <row r="24">
          <cell r="B24">
            <v>8</v>
          </cell>
          <cell r="C24">
            <v>6.7400000000000003E-3</v>
          </cell>
          <cell r="E24">
            <v>8</v>
          </cell>
          <cell r="F24">
            <v>2.5144999999999997E-2</v>
          </cell>
        </row>
        <row r="25">
          <cell r="B25">
            <v>9</v>
          </cell>
          <cell r="C25">
            <v>7.2199999999999999E-3</v>
          </cell>
          <cell r="E25">
            <v>9</v>
          </cell>
          <cell r="F25">
            <v>2.5444999999999999E-2</v>
          </cell>
        </row>
        <row r="26">
          <cell r="B26">
            <v>10</v>
          </cell>
          <cell r="C26">
            <v>7.7499999999999999E-3</v>
          </cell>
          <cell r="E26">
            <v>10</v>
          </cell>
          <cell r="F26">
            <v>2.5590000000000002E-2</v>
          </cell>
        </row>
        <row r="27">
          <cell r="B27">
            <v>15</v>
          </cell>
          <cell r="C27">
            <v>1.102E-2</v>
          </cell>
          <cell r="E27">
            <v>15</v>
          </cell>
          <cell r="F27">
            <v>2.6125000000000002E-2</v>
          </cell>
        </row>
        <row r="28">
          <cell r="B28">
            <v>20</v>
          </cell>
          <cell r="C28">
            <v>1.294E-2</v>
          </cell>
          <cell r="E28">
            <v>20</v>
          </cell>
          <cell r="F28">
            <v>2.64E-2</v>
          </cell>
        </row>
        <row r="29">
          <cell r="B29">
            <v>25</v>
          </cell>
          <cell r="C29">
            <v>1.3480000000000001E-2</v>
          </cell>
          <cell r="E29">
            <v>25</v>
          </cell>
          <cell r="F29">
            <v>2.6734999999999995E-2</v>
          </cell>
        </row>
        <row r="30">
          <cell r="B30">
            <v>30</v>
          </cell>
          <cell r="C30">
            <v>1.333E-2</v>
          </cell>
          <cell r="E30">
            <v>30</v>
          </cell>
          <cell r="F30">
            <v>2.7145000000000002E-2</v>
          </cell>
        </row>
      </sheetData>
      <sheetData sheetId="3"/>
      <sheetData sheetId="4">
        <row r="4">
          <cell r="C4" t="str">
            <v>Spot</v>
          </cell>
        </row>
        <row r="5">
          <cell r="C5">
            <v>30</v>
          </cell>
        </row>
        <row r="6">
          <cell r="C6">
            <v>0.04</v>
          </cell>
        </row>
        <row r="7">
          <cell r="C7">
            <v>70</v>
          </cell>
        </row>
        <row r="8">
          <cell r="C8">
            <v>0.9</v>
          </cell>
        </row>
        <row r="9">
          <cell r="C9">
            <v>0</v>
          </cell>
        </row>
        <row r="10">
          <cell r="C10">
            <v>7.0000000000000001E-3</v>
          </cell>
        </row>
        <row r="17">
          <cell r="B17">
            <v>0.5</v>
          </cell>
          <cell r="C17">
            <v>4.2599999999999999E-3</v>
          </cell>
        </row>
        <row r="18">
          <cell r="B18">
            <v>1</v>
          </cell>
          <cell r="C18">
            <v>4.2599999999999999E-3</v>
          </cell>
          <cell r="E18">
            <v>1</v>
          </cell>
          <cell r="F18">
            <v>3.2500000000000003E-3</v>
          </cell>
        </row>
        <row r="19">
          <cell r="B19">
            <v>2</v>
          </cell>
          <cell r="C19">
            <v>4.5599999999999998E-3</v>
          </cell>
          <cell r="E19">
            <v>2</v>
          </cell>
          <cell r="F19">
            <v>4.4299999999999999E-3</v>
          </cell>
        </row>
        <row r="20">
          <cell r="B20">
            <v>3</v>
          </cell>
          <cell r="C20">
            <v>5.13E-3</v>
          </cell>
          <cell r="E20">
            <v>3</v>
          </cell>
          <cell r="F20">
            <v>5.6800000000000002E-3</v>
          </cell>
        </row>
        <row r="21">
          <cell r="B21">
            <v>4</v>
          </cell>
          <cell r="C21">
            <v>5.8299999999999992E-3</v>
          </cell>
          <cell r="E21">
            <v>4</v>
          </cell>
          <cell r="F21">
            <v>7.150000000000001E-3</v>
          </cell>
        </row>
        <row r="22">
          <cell r="B22">
            <v>5</v>
          </cell>
          <cell r="C22">
            <v>6.1399999999999996E-3</v>
          </cell>
          <cell r="E22">
            <v>5</v>
          </cell>
          <cell r="F22">
            <v>8.2799999999999992E-3</v>
          </cell>
        </row>
        <row r="23">
          <cell r="B23">
            <v>7</v>
          </cell>
          <cell r="C23">
            <v>6.6700000000000006E-3</v>
          </cell>
          <cell r="E23">
            <v>7</v>
          </cell>
          <cell r="F23">
            <v>1.0480000000000001E-2</v>
          </cell>
        </row>
        <row r="24">
          <cell r="B24">
            <v>8</v>
          </cell>
          <cell r="C24">
            <v>6.7400000000000003E-3</v>
          </cell>
          <cell r="E24">
            <v>8</v>
          </cell>
          <cell r="F24">
            <v>1.1269999999999999E-2</v>
          </cell>
        </row>
        <row r="25">
          <cell r="B25">
            <v>9</v>
          </cell>
          <cell r="C25">
            <v>7.2199999999999999E-3</v>
          </cell>
          <cell r="E25">
            <v>9</v>
          </cell>
          <cell r="F25">
            <v>1.1799999999999998E-2</v>
          </cell>
        </row>
        <row r="26">
          <cell r="B26">
            <v>10</v>
          </cell>
          <cell r="C26">
            <v>7.7499999999999999E-3</v>
          </cell>
          <cell r="E26">
            <v>10</v>
          </cell>
          <cell r="F26">
            <v>1.2129999999999998E-2</v>
          </cell>
        </row>
        <row r="27">
          <cell r="B27">
            <v>15</v>
          </cell>
          <cell r="C27">
            <v>1.102E-2</v>
          </cell>
          <cell r="E27">
            <v>15</v>
          </cell>
          <cell r="F27">
            <v>1.3689999999999999E-2</v>
          </cell>
        </row>
        <row r="28">
          <cell r="B28">
            <v>20</v>
          </cell>
          <cell r="C28">
            <v>1.294E-2</v>
          </cell>
          <cell r="E28">
            <v>20</v>
          </cell>
          <cell r="F28">
            <v>1.4089999999999998E-2</v>
          </cell>
        </row>
        <row r="29">
          <cell r="B29">
            <v>25</v>
          </cell>
          <cell r="C29">
            <v>1.3480000000000001E-2</v>
          </cell>
          <cell r="E29">
            <v>25</v>
          </cell>
          <cell r="F29">
            <v>1.4130000000000002E-2</v>
          </cell>
        </row>
        <row r="30">
          <cell r="B30">
            <v>30</v>
          </cell>
          <cell r="C30">
            <v>1.333E-2</v>
          </cell>
          <cell r="E30">
            <v>30</v>
          </cell>
          <cell r="F30">
            <v>1.427E-2</v>
          </cell>
        </row>
      </sheetData>
      <sheetData sheetId="5"/>
      <sheetData sheetId="6">
        <row r="4">
          <cell r="C4" t="str">
            <v>Spot</v>
          </cell>
        </row>
        <row r="5">
          <cell r="C5">
            <v>30</v>
          </cell>
        </row>
        <row r="6">
          <cell r="C6">
            <v>0.04</v>
          </cell>
        </row>
        <row r="7">
          <cell r="C7">
            <v>80</v>
          </cell>
        </row>
        <row r="8">
          <cell r="C8">
            <v>0.75</v>
          </cell>
        </row>
        <row r="9">
          <cell r="C9">
            <v>1.5E-3</v>
          </cell>
        </row>
        <row r="10">
          <cell r="C10">
            <v>1.4999999999999999E-2</v>
          </cell>
        </row>
        <row r="17">
          <cell r="B17">
            <v>0.5</v>
          </cell>
          <cell r="C17">
            <v>4.2599999999999999E-3</v>
          </cell>
        </row>
        <row r="18">
          <cell r="B18">
            <v>1</v>
          </cell>
          <cell r="C18">
            <v>4.2599999999999999E-3</v>
          </cell>
          <cell r="E18">
            <v>1</v>
          </cell>
          <cell r="F18">
            <v>1.7817E-2</v>
          </cell>
        </row>
        <row r="19">
          <cell r="B19">
            <v>2</v>
          </cell>
          <cell r="C19">
            <v>4.5599999999999998E-3</v>
          </cell>
          <cell r="E19">
            <v>2</v>
          </cell>
          <cell r="F19">
            <v>1.8348E-2</v>
          </cell>
        </row>
        <row r="20">
          <cell r="B20">
            <v>3</v>
          </cell>
          <cell r="C20">
            <v>5.13E-3</v>
          </cell>
          <cell r="E20">
            <v>3</v>
          </cell>
          <cell r="F20">
            <v>1.8775E-2</v>
          </cell>
        </row>
        <row r="21">
          <cell r="B21">
            <v>4</v>
          </cell>
          <cell r="C21">
            <v>5.8299999999999992E-3</v>
          </cell>
          <cell r="E21">
            <v>4</v>
          </cell>
          <cell r="F21">
            <v>1.9029000000000004E-2</v>
          </cell>
        </row>
        <row r="22">
          <cell r="B22">
            <v>5</v>
          </cell>
          <cell r="C22">
            <v>6.1399999999999996E-3</v>
          </cell>
          <cell r="E22">
            <v>5</v>
          </cell>
          <cell r="F22">
            <v>1.9466000000000001E-2</v>
          </cell>
        </row>
        <row r="23">
          <cell r="B23">
            <v>7</v>
          </cell>
          <cell r="C23">
            <v>6.6700000000000006E-3</v>
          </cell>
          <cell r="E23">
            <v>7</v>
          </cell>
          <cell r="F23">
            <v>2.0903999999999999E-2</v>
          </cell>
        </row>
        <row r="24">
          <cell r="B24">
            <v>8</v>
          </cell>
          <cell r="C24">
            <v>6.7400000000000003E-3</v>
          </cell>
          <cell r="E24">
            <v>8</v>
          </cell>
          <cell r="F24">
            <v>2.1567999999999997E-2</v>
          </cell>
        </row>
        <row r="25">
          <cell r="B25">
            <v>9</v>
          </cell>
          <cell r="C25">
            <v>7.2199999999999999E-3</v>
          </cell>
          <cell r="E25">
            <v>9</v>
          </cell>
          <cell r="F25">
            <v>2.1885000000000002E-2</v>
          </cell>
        </row>
        <row r="26">
          <cell r="B26">
            <v>10</v>
          </cell>
          <cell r="C26">
            <v>7.7499999999999999E-3</v>
          </cell>
          <cell r="E26">
            <v>10</v>
          </cell>
          <cell r="F26">
            <v>2.2075999999999998E-2</v>
          </cell>
        </row>
        <row r="27">
          <cell r="B27">
            <v>15</v>
          </cell>
          <cell r="C27">
            <v>1.102E-2</v>
          </cell>
          <cell r="E27">
            <v>15</v>
          </cell>
          <cell r="F27">
            <v>2.2760000000000002E-2</v>
          </cell>
        </row>
        <row r="28">
          <cell r="B28">
            <v>20</v>
          </cell>
          <cell r="C28">
            <v>1.294E-2</v>
          </cell>
          <cell r="E28">
            <v>20</v>
          </cell>
          <cell r="F28">
            <v>2.3111E-2</v>
          </cell>
        </row>
        <row r="29">
          <cell r="B29">
            <v>25</v>
          </cell>
          <cell r="C29">
            <v>1.3480000000000001E-2</v>
          </cell>
          <cell r="E29">
            <v>25</v>
          </cell>
          <cell r="F29">
            <v>2.3434E-2</v>
          </cell>
        </row>
        <row r="30">
          <cell r="B30">
            <v>30</v>
          </cell>
          <cell r="C30">
            <v>1.333E-2</v>
          </cell>
          <cell r="E30">
            <v>30</v>
          </cell>
          <cell r="F30">
            <v>2.3845000000000002E-2</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3B73B-E3AC-4E84-A2EC-51ED5BEA99E5}">
  <sheetPr codeName="Sheet1"/>
  <dimension ref="A1:K23"/>
  <sheetViews>
    <sheetView showGridLines="0" tabSelected="1" zoomScale="90" zoomScaleNormal="90" workbookViewId="0"/>
  </sheetViews>
  <sheetFormatPr defaultColWidth="9.140625" defaultRowHeight="15" x14ac:dyDescent="0.25"/>
  <cols>
    <col min="1" max="1" width="130.5703125" style="19" customWidth="1"/>
    <col min="2" max="16384" width="9.140625" style="19"/>
  </cols>
  <sheetData>
    <row r="1" spans="1:11" ht="342" customHeight="1" thickTop="1" x14ac:dyDescent="0.25">
      <c r="A1" s="85" t="s">
        <v>41</v>
      </c>
    </row>
    <row r="2" spans="1:11" ht="87" customHeight="1" x14ac:dyDescent="0.25">
      <c r="A2" s="20" t="s">
        <v>27</v>
      </c>
    </row>
    <row r="3" spans="1:11" ht="87" customHeight="1" x14ac:dyDescent="0.25">
      <c r="A3" s="20" t="s">
        <v>28</v>
      </c>
    </row>
    <row r="4" spans="1:11" ht="52.5" customHeight="1" x14ac:dyDescent="0.25">
      <c r="A4" s="70" t="s">
        <v>33</v>
      </c>
    </row>
    <row r="5" spans="1:11" ht="52.5" customHeight="1" x14ac:dyDescent="0.25">
      <c r="A5" s="20" t="s">
        <v>29</v>
      </c>
    </row>
    <row r="6" spans="1:11" ht="52.5" customHeight="1" x14ac:dyDescent="0.25">
      <c r="A6" s="86" t="s">
        <v>30</v>
      </c>
    </row>
    <row r="7" spans="1:11" ht="52.5" customHeight="1" x14ac:dyDescent="0.25">
      <c r="A7" s="20" t="s">
        <v>217</v>
      </c>
    </row>
    <row r="8" spans="1:11" ht="16.5" thickBot="1" x14ac:dyDescent="0.3">
      <c r="A8" s="87" t="s">
        <v>44</v>
      </c>
    </row>
    <row r="9" spans="1:11" ht="16.5" thickTop="1" thickBot="1" x14ac:dyDescent="0.3"/>
    <row r="10" spans="1:11" x14ac:dyDescent="0.25">
      <c r="A10" s="21" t="s">
        <v>13</v>
      </c>
    </row>
    <row r="11" spans="1:11" ht="21" customHeight="1" x14ac:dyDescent="0.25">
      <c r="A11" s="99" t="s">
        <v>2</v>
      </c>
      <c r="B11" s="15"/>
      <c r="C11" s="15"/>
      <c r="D11" s="15"/>
      <c r="E11" s="15"/>
      <c r="F11" s="15"/>
      <c r="G11" s="15"/>
      <c r="H11" s="15"/>
      <c r="I11" s="15"/>
      <c r="J11" s="15"/>
      <c r="K11" s="15"/>
    </row>
    <row r="12" spans="1:11" ht="21" customHeight="1" x14ac:dyDescent="0.25">
      <c r="A12" s="99"/>
      <c r="B12" s="15"/>
      <c r="C12" s="15"/>
      <c r="D12" s="15"/>
      <c r="E12" s="15"/>
      <c r="F12" s="15"/>
      <c r="G12" s="15"/>
      <c r="H12" s="15"/>
      <c r="I12" s="15"/>
      <c r="J12" s="15"/>
      <c r="K12" s="15"/>
    </row>
    <row r="13" spans="1:11" ht="21" customHeight="1" x14ac:dyDescent="0.25">
      <c r="A13" s="99"/>
      <c r="B13" s="15"/>
      <c r="C13" s="15"/>
      <c r="D13" s="15"/>
      <c r="E13" s="15"/>
      <c r="F13" s="15"/>
      <c r="G13" s="15"/>
      <c r="H13" s="15"/>
      <c r="I13" s="15"/>
      <c r="J13" s="15"/>
      <c r="K13" s="15"/>
    </row>
    <row r="14" spans="1:11" x14ac:dyDescent="0.25">
      <c r="A14" s="28"/>
      <c r="B14" s="15"/>
      <c r="C14" s="15"/>
      <c r="D14" s="15"/>
      <c r="E14" s="15"/>
      <c r="F14" s="15"/>
      <c r="G14" s="15"/>
      <c r="H14" s="15"/>
      <c r="I14" s="15"/>
      <c r="J14" s="15"/>
      <c r="K14" s="15"/>
    </row>
    <row r="15" spans="1:11" ht="21" customHeight="1" x14ac:dyDescent="0.25">
      <c r="A15" s="99" t="s">
        <v>3</v>
      </c>
      <c r="B15" s="15"/>
      <c r="C15" s="15"/>
      <c r="D15" s="15"/>
      <c r="E15" s="15"/>
      <c r="F15" s="15"/>
      <c r="G15" s="15"/>
      <c r="H15" s="15"/>
      <c r="I15" s="15"/>
      <c r="J15" s="15"/>
      <c r="K15" s="15"/>
    </row>
    <row r="16" spans="1:11" ht="21" customHeight="1" x14ac:dyDescent="0.25">
      <c r="A16" s="99"/>
      <c r="B16" s="15"/>
      <c r="C16" s="15"/>
      <c r="D16" s="15"/>
      <c r="E16" s="15"/>
      <c r="F16" s="15"/>
      <c r="G16" s="15"/>
      <c r="H16" s="15"/>
      <c r="I16" s="15"/>
      <c r="J16" s="15"/>
      <c r="K16" s="15"/>
    </row>
    <row r="17" spans="1:11" ht="21" customHeight="1" x14ac:dyDescent="0.25">
      <c r="A17" s="99"/>
      <c r="B17" s="15"/>
      <c r="C17" s="15"/>
      <c r="D17" s="15"/>
      <c r="E17" s="15"/>
      <c r="F17" s="15"/>
      <c r="G17" s="15"/>
      <c r="H17" s="15"/>
      <c r="I17" s="15"/>
      <c r="J17" s="15"/>
      <c r="K17" s="15"/>
    </row>
    <row r="18" spans="1:11" x14ac:dyDescent="0.25">
      <c r="A18" s="22"/>
      <c r="B18" s="15"/>
      <c r="C18" s="15"/>
      <c r="D18" s="15"/>
      <c r="E18" s="15"/>
      <c r="F18" s="15"/>
      <c r="G18" s="15"/>
      <c r="H18" s="15"/>
      <c r="I18" s="15"/>
      <c r="J18" s="15"/>
      <c r="K18" s="15"/>
    </row>
    <row r="19" spans="1:11" ht="21" customHeight="1" x14ac:dyDescent="0.25">
      <c r="A19" s="99" t="s">
        <v>4</v>
      </c>
      <c r="B19" s="15"/>
      <c r="C19" s="15"/>
      <c r="D19" s="15"/>
      <c r="E19" s="15"/>
      <c r="F19" s="15"/>
      <c r="G19" s="15"/>
      <c r="H19" s="15"/>
      <c r="I19" s="15"/>
      <c r="J19" s="15"/>
      <c r="K19" s="15"/>
    </row>
    <row r="20" spans="1:11" ht="21" customHeight="1" x14ac:dyDescent="0.25">
      <c r="A20" s="99"/>
      <c r="B20" s="16"/>
      <c r="C20" s="16"/>
      <c r="D20" s="16"/>
      <c r="E20" s="16"/>
      <c r="F20" s="16"/>
      <c r="G20" s="16"/>
      <c r="H20" s="16"/>
      <c r="I20" s="16"/>
      <c r="J20" s="16"/>
      <c r="K20" s="16"/>
    </row>
    <row r="21" spans="1:11" ht="21" customHeight="1" x14ac:dyDescent="0.25">
      <c r="A21" s="99"/>
      <c r="B21" s="16"/>
      <c r="C21" s="16"/>
      <c r="D21" s="16"/>
      <c r="E21" s="16"/>
      <c r="F21" s="16"/>
      <c r="G21" s="16"/>
      <c r="H21" s="16"/>
      <c r="I21" s="16"/>
      <c r="J21" s="16"/>
      <c r="K21" s="16"/>
    </row>
    <row r="22" spans="1:11" x14ac:dyDescent="0.25">
      <c r="A22" s="71"/>
      <c r="B22" s="16"/>
      <c r="C22" s="16"/>
      <c r="D22" s="16"/>
      <c r="E22" s="16"/>
      <c r="F22" s="16"/>
      <c r="G22" s="16"/>
      <c r="H22" s="16"/>
      <c r="I22" s="16"/>
      <c r="J22" s="16"/>
      <c r="K22" s="16"/>
    </row>
    <row r="23" spans="1:11" ht="129" thickBot="1" x14ac:dyDescent="0.3">
      <c r="A23" s="72" t="s">
        <v>31</v>
      </c>
      <c r="B23" s="16"/>
      <c r="C23" s="16"/>
      <c r="D23" s="16"/>
      <c r="E23" s="16"/>
      <c r="F23" s="16"/>
      <c r="G23" s="16"/>
      <c r="H23" s="16"/>
      <c r="I23" s="16"/>
      <c r="J23" s="16"/>
      <c r="K23" s="16"/>
    </row>
  </sheetData>
  <mergeCells count="3">
    <mergeCell ref="A11:A13"/>
    <mergeCell ref="A15:A17"/>
    <mergeCell ref="A19:A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FD864-731F-4906-8581-63483F03B735}">
  <sheetPr codeName="Sheet2"/>
  <dimension ref="A1:N101"/>
  <sheetViews>
    <sheetView zoomScale="75" zoomScaleNormal="75" workbookViewId="0">
      <selection activeCell="Z10" sqref="Z10"/>
    </sheetView>
  </sheetViews>
  <sheetFormatPr defaultRowHeight="15" x14ac:dyDescent="0.25"/>
  <cols>
    <col min="1" max="1" width="17.7109375" style="3" customWidth="1"/>
    <col min="2" max="2" width="22.140625" style="3" customWidth="1"/>
    <col min="4" max="4" width="33.7109375" bestFit="1" customWidth="1"/>
    <col min="5" max="5" width="14.5703125" customWidth="1"/>
  </cols>
  <sheetData>
    <row r="1" spans="1:5" ht="30" customHeight="1" x14ac:dyDescent="0.25">
      <c r="A1" s="5" t="s">
        <v>0</v>
      </c>
      <c r="B1" s="5" t="s">
        <v>1</v>
      </c>
      <c r="D1" s="17" t="s">
        <v>43</v>
      </c>
      <c r="E1" s="7">
        <v>45747</v>
      </c>
    </row>
    <row r="2" spans="1:5" x14ac:dyDescent="0.25">
      <c r="A2" s="4">
        <v>1</v>
      </c>
      <c r="B2" s="1">
        <f t="array" ref="B2:B101">liquid_ref_curve</f>
        <v>2.559587820065273E-2</v>
      </c>
    </row>
    <row r="3" spans="1:5" x14ac:dyDescent="0.25">
      <c r="A3" s="4">
        <f>A2+1</f>
        <v>2</v>
      </c>
      <c r="B3" s="1">
        <v>2.5379790183497408E-2</v>
      </c>
      <c r="D3" s="62"/>
      <c r="E3" s="63"/>
    </row>
    <row r="4" spans="1:5" x14ac:dyDescent="0.25">
      <c r="A4" s="4">
        <f t="shared" ref="A4:A67" si="0">A3+1</f>
        <v>3</v>
      </c>
      <c r="B4" s="1">
        <v>2.6261694092508513E-2</v>
      </c>
      <c r="D4" s="63"/>
      <c r="E4" s="64"/>
    </row>
    <row r="5" spans="1:5" x14ac:dyDescent="0.25">
      <c r="A5" s="4">
        <f t="shared" si="0"/>
        <v>4</v>
      </c>
      <c r="B5" s="1">
        <v>2.7618649474334123E-2</v>
      </c>
      <c r="D5" s="63"/>
      <c r="E5" s="65"/>
    </row>
    <row r="6" spans="1:5" x14ac:dyDescent="0.25">
      <c r="A6" s="4">
        <f t="shared" si="0"/>
        <v>5</v>
      </c>
      <c r="B6" s="1">
        <v>2.9219620277197933E-2</v>
      </c>
      <c r="D6" s="63"/>
      <c r="E6" s="64"/>
    </row>
    <row r="7" spans="1:5" x14ac:dyDescent="0.25">
      <c r="A7" s="4">
        <f t="shared" si="0"/>
        <v>6</v>
      </c>
      <c r="B7" s="1">
        <v>3.0912050666756619E-2</v>
      </c>
      <c r="D7" s="63"/>
      <c r="E7" s="66"/>
    </row>
    <row r="8" spans="1:5" x14ac:dyDescent="0.25">
      <c r="A8" s="4">
        <f t="shared" si="0"/>
        <v>7</v>
      </c>
      <c r="B8" s="1">
        <v>3.2596524444108696E-2</v>
      </c>
      <c r="D8" s="63"/>
      <c r="E8" s="65"/>
    </row>
    <row r="9" spans="1:5" x14ac:dyDescent="0.25">
      <c r="A9" s="4">
        <f t="shared" si="0"/>
        <v>8</v>
      </c>
      <c r="B9" s="1">
        <v>3.420968206193218E-2</v>
      </c>
      <c r="D9" s="63"/>
      <c r="E9" s="65"/>
    </row>
    <row r="10" spans="1:5" x14ac:dyDescent="0.25">
      <c r="A10" s="4">
        <f t="shared" si="0"/>
        <v>9</v>
      </c>
      <c r="B10" s="1">
        <v>3.5712714073572238E-2</v>
      </c>
      <c r="D10" s="63"/>
      <c r="E10" s="64"/>
    </row>
    <row r="11" spans="1:5" x14ac:dyDescent="0.25">
      <c r="A11" s="4">
        <f t="shared" si="0"/>
        <v>10</v>
      </c>
      <c r="B11" s="1">
        <v>3.7083568672510191E-2</v>
      </c>
    </row>
    <row r="12" spans="1:5" x14ac:dyDescent="0.25">
      <c r="A12" s="4">
        <f t="shared" si="0"/>
        <v>11</v>
      </c>
      <c r="B12" s="1">
        <v>3.8311632760375615E-2</v>
      </c>
    </row>
    <row r="13" spans="1:5" x14ac:dyDescent="0.25">
      <c r="A13" s="4">
        <f t="shared" si="0"/>
        <v>12</v>
      </c>
      <c r="B13" s="1">
        <v>3.9394069161276878E-2</v>
      </c>
    </row>
    <row r="14" spans="1:5" x14ac:dyDescent="0.25">
      <c r="A14" s="4">
        <f t="shared" si="0"/>
        <v>13</v>
      </c>
      <c r="B14" s="1">
        <v>4.0333271629959325E-2</v>
      </c>
    </row>
    <row r="15" spans="1:5" x14ac:dyDescent="0.25">
      <c r="A15" s="4">
        <f t="shared" si="0"/>
        <v>14</v>
      </c>
      <c r="B15" s="1">
        <v>4.1135081547486796E-2</v>
      </c>
    </row>
    <row r="16" spans="1:5" x14ac:dyDescent="0.25">
      <c r="A16" s="4">
        <f t="shared" si="0"/>
        <v>15</v>
      </c>
      <c r="B16" s="1">
        <v>4.180752918667683E-2</v>
      </c>
    </row>
    <row r="17" spans="1:2" x14ac:dyDescent="0.25">
      <c r="A17" s="4">
        <f t="shared" si="0"/>
        <v>16</v>
      </c>
      <c r="B17" s="1">
        <v>4.2359940407805108E-2</v>
      </c>
    </row>
    <row r="18" spans="1:2" x14ac:dyDescent="0.25">
      <c r="A18" s="4">
        <f t="shared" si="0"/>
        <v>17</v>
      </c>
      <c r="B18" s="1">
        <v>4.2802301028942627E-2</v>
      </c>
    </row>
    <row r="19" spans="1:2" x14ac:dyDescent="0.25">
      <c r="A19" s="4">
        <f t="shared" si="0"/>
        <v>18</v>
      </c>
      <c r="B19" s="1">
        <v>4.3144805181841404E-2</v>
      </c>
    </row>
    <row r="20" spans="1:2" x14ac:dyDescent="0.25">
      <c r="A20" s="4">
        <f t="shared" si="0"/>
        <v>19</v>
      </c>
      <c r="B20" s="1">
        <v>4.339753669135691E-2</v>
      </c>
    </row>
    <row r="21" spans="1:2" x14ac:dyDescent="0.25">
      <c r="A21" s="4">
        <f t="shared" si="0"/>
        <v>20</v>
      </c>
      <c r="B21" s="1">
        <v>4.3570247776167227E-2</v>
      </c>
    </row>
    <row r="22" spans="1:2" x14ac:dyDescent="0.25">
      <c r="A22" s="4">
        <f t="shared" si="0"/>
        <v>21</v>
      </c>
      <c r="B22" s="1">
        <v>4.3672209686656305E-2</v>
      </c>
    </row>
    <row r="23" spans="1:2" x14ac:dyDescent="0.25">
      <c r="A23" s="4">
        <f t="shared" si="0"/>
        <v>22</v>
      </c>
      <c r="B23" s="1">
        <v>4.3712116931217834E-2</v>
      </c>
    </row>
    <row r="24" spans="1:2" x14ac:dyDescent="0.25">
      <c r="A24" s="4">
        <f t="shared" si="0"/>
        <v>23</v>
      </c>
      <c r="B24" s="1">
        <v>4.3698031590883299E-2</v>
      </c>
    </row>
    <row r="25" spans="1:2" x14ac:dyDescent="0.25">
      <c r="A25" s="4">
        <f t="shared" si="0"/>
        <v>24</v>
      </c>
      <c r="B25" s="1">
        <v>4.3637357610968694E-2</v>
      </c>
    </row>
    <row r="26" spans="1:2" x14ac:dyDescent="0.25">
      <c r="A26" s="4">
        <f t="shared" si="0"/>
        <v>25</v>
      </c>
      <c r="B26" s="1">
        <v>4.3536837370007866E-2</v>
      </c>
    </row>
    <row r="27" spans="1:2" x14ac:dyDescent="0.25">
      <c r="A27" s="4">
        <f t="shared" si="0"/>
        <v>26</v>
      </c>
      <c r="B27" s="1">
        <v>4.3402564580469982E-2</v>
      </c>
    </row>
    <row r="28" spans="1:2" x14ac:dyDescent="0.25">
      <c r="A28" s="4">
        <f t="shared" si="0"/>
        <v>27</v>
      </c>
      <c r="B28" s="1">
        <v>4.3240008883874935E-2</v>
      </c>
    </row>
    <row r="29" spans="1:2" x14ac:dyDescent="0.25">
      <c r="A29" s="4">
        <f t="shared" si="0"/>
        <v>28</v>
      </c>
      <c r="B29" s="1">
        <v>4.3054048503576768E-2</v>
      </c>
    </row>
    <row r="30" spans="1:2" x14ac:dyDescent="0.25">
      <c r="A30" s="4">
        <f t="shared" si="0"/>
        <v>29</v>
      </c>
      <c r="B30" s="1">
        <v>4.2849008102222766E-2</v>
      </c>
    </row>
    <row r="31" spans="1:2" x14ac:dyDescent="0.25">
      <c r="A31" s="4">
        <f t="shared" si="0"/>
        <v>30</v>
      </c>
      <c r="B31" s="1">
        <v>4.2628699616712187E-2</v>
      </c>
    </row>
    <row r="32" spans="1:2" x14ac:dyDescent="0.25">
      <c r="A32" s="4">
        <f t="shared" si="0"/>
        <v>31</v>
      </c>
      <c r="B32" s="1">
        <v>4.2650482126294381E-2</v>
      </c>
    </row>
    <row r="33" spans="1:2" x14ac:dyDescent="0.25">
      <c r="A33" s="4">
        <f t="shared" si="0"/>
        <v>32</v>
      </c>
      <c r="B33" s="1">
        <v>4.2672264635876568E-2</v>
      </c>
    </row>
    <row r="34" spans="1:2" x14ac:dyDescent="0.25">
      <c r="A34" s="4">
        <f t="shared" si="0"/>
        <v>33</v>
      </c>
      <c r="B34" s="1">
        <v>4.2694047145458762E-2</v>
      </c>
    </row>
    <row r="35" spans="1:2" x14ac:dyDescent="0.25">
      <c r="A35" s="4">
        <f t="shared" si="0"/>
        <v>34</v>
      </c>
      <c r="B35" s="1">
        <v>4.2715829655040956E-2</v>
      </c>
    </row>
    <row r="36" spans="1:2" x14ac:dyDescent="0.25">
      <c r="A36" s="4">
        <f t="shared" si="0"/>
        <v>35</v>
      </c>
      <c r="B36" s="1">
        <v>4.2737612164623143E-2</v>
      </c>
    </row>
    <row r="37" spans="1:2" x14ac:dyDescent="0.25">
      <c r="A37" s="4">
        <f t="shared" si="0"/>
        <v>36</v>
      </c>
      <c r="B37" s="1">
        <v>4.2759394674205337E-2</v>
      </c>
    </row>
    <row r="38" spans="1:2" x14ac:dyDescent="0.25">
      <c r="A38" s="4">
        <f t="shared" si="0"/>
        <v>37</v>
      </c>
      <c r="B38" s="1">
        <v>4.278117718378753E-2</v>
      </c>
    </row>
    <row r="39" spans="1:2" x14ac:dyDescent="0.25">
      <c r="A39" s="4">
        <f t="shared" si="0"/>
        <v>38</v>
      </c>
      <c r="B39" s="1">
        <v>4.2802959693369724E-2</v>
      </c>
    </row>
    <row r="40" spans="1:2" x14ac:dyDescent="0.25">
      <c r="A40" s="4">
        <f t="shared" si="0"/>
        <v>39</v>
      </c>
      <c r="B40" s="1">
        <v>4.2824742202951918E-2</v>
      </c>
    </row>
    <row r="41" spans="1:2" x14ac:dyDescent="0.25">
      <c r="A41" s="4">
        <f t="shared" si="0"/>
        <v>40</v>
      </c>
      <c r="B41" s="1">
        <v>4.2846524712534105E-2</v>
      </c>
    </row>
    <row r="42" spans="1:2" x14ac:dyDescent="0.25">
      <c r="A42" s="4">
        <f t="shared" si="0"/>
        <v>41</v>
      </c>
      <c r="B42" s="1">
        <v>4.2868307222116299E-2</v>
      </c>
    </row>
    <row r="43" spans="1:2" x14ac:dyDescent="0.25">
      <c r="A43" s="4">
        <f t="shared" si="0"/>
        <v>42</v>
      </c>
      <c r="B43" s="1">
        <v>4.2890089731698493E-2</v>
      </c>
    </row>
    <row r="44" spans="1:2" x14ac:dyDescent="0.25">
      <c r="A44" s="4">
        <f t="shared" si="0"/>
        <v>43</v>
      </c>
      <c r="B44" s="1">
        <v>4.291187224128068E-2</v>
      </c>
    </row>
    <row r="45" spans="1:2" x14ac:dyDescent="0.25">
      <c r="A45" s="4">
        <f t="shared" si="0"/>
        <v>44</v>
      </c>
      <c r="B45" s="1">
        <v>4.2933654750862874E-2</v>
      </c>
    </row>
    <row r="46" spans="1:2" x14ac:dyDescent="0.25">
      <c r="A46" s="4">
        <f t="shared" si="0"/>
        <v>45</v>
      </c>
      <c r="B46" s="1">
        <v>4.2955437260445067E-2</v>
      </c>
    </row>
    <row r="47" spans="1:2" x14ac:dyDescent="0.25">
      <c r="A47" s="4">
        <f t="shared" si="0"/>
        <v>46</v>
      </c>
      <c r="B47" s="1">
        <v>4.2977219770027261E-2</v>
      </c>
    </row>
    <row r="48" spans="1:2" x14ac:dyDescent="0.25">
      <c r="A48" s="4">
        <f t="shared" si="0"/>
        <v>47</v>
      </c>
      <c r="B48" s="1">
        <v>4.2999002279609455E-2</v>
      </c>
    </row>
    <row r="49" spans="1:14" x14ac:dyDescent="0.25">
      <c r="A49" s="4">
        <f t="shared" si="0"/>
        <v>48</v>
      </c>
      <c r="B49" s="1">
        <v>4.3020784789191642E-2</v>
      </c>
    </row>
    <row r="50" spans="1:14" x14ac:dyDescent="0.25">
      <c r="A50" s="4">
        <f t="shared" si="0"/>
        <v>49</v>
      </c>
      <c r="B50" s="1">
        <v>4.3042567298773836E-2</v>
      </c>
    </row>
    <row r="51" spans="1:14" x14ac:dyDescent="0.25">
      <c r="A51" s="4">
        <f t="shared" si="0"/>
        <v>50</v>
      </c>
      <c r="B51" s="1">
        <v>4.306434980835603E-2</v>
      </c>
      <c r="D51" s="101" t="s">
        <v>2</v>
      </c>
      <c r="E51" s="101"/>
      <c r="F51" s="101"/>
      <c r="G51" s="101"/>
      <c r="H51" s="101"/>
      <c r="I51" s="101"/>
      <c r="J51" s="101"/>
      <c r="K51" s="101"/>
      <c r="L51" s="101"/>
      <c r="M51" s="101"/>
      <c r="N51" s="101"/>
    </row>
    <row r="52" spans="1:14" x14ac:dyDescent="0.25">
      <c r="A52" s="4">
        <f t="shared" si="0"/>
        <v>51</v>
      </c>
      <c r="B52" s="1">
        <v>4.3086132317938217E-2</v>
      </c>
      <c r="D52" s="101"/>
      <c r="E52" s="101"/>
      <c r="F52" s="101"/>
      <c r="G52" s="101"/>
      <c r="H52" s="101"/>
      <c r="I52" s="101"/>
      <c r="J52" s="101"/>
      <c r="K52" s="101"/>
      <c r="L52" s="101"/>
      <c r="M52" s="101"/>
      <c r="N52" s="101"/>
    </row>
    <row r="53" spans="1:14" x14ac:dyDescent="0.25">
      <c r="A53" s="4">
        <f t="shared" si="0"/>
        <v>52</v>
      </c>
      <c r="B53" s="1">
        <v>4.310791482752041E-2</v>
      </c>
      <c r="D53" s="101"/>
      <c r="E53" s="101"/>
      <c r="F53" s="101"/>
      <c r="G53" s="101"/>
      <c r="H53" s="101"/>
      <c r="I53" s="101"/>
      <c r="J53" s="101"/>
      <c r="K53" s="101"/>
      <c r="L53" s="101"/>
      <c r="M53" s="101"/>
      <c r="N53" s="101"/>
    </row>
    <row r="54" spans="1:14" x14ac:dyDescent="0.25">
      <c r="A54" s="4">
        <f t="shared" si="0"/>
        <v>53</v>
      </c>
      <c r="B54" s="1">
        <v>4.3129697337102604E-2</v>
      </c>
      <c r="D54" s="101"/>
      <c r="E54" s="101"/>
      <c r="F54" s="101"/>
      <c r="G54" s="101"/>
      <c r="H54" s="101"/>
      <c r="I54" s="101"/>
      <c r="J54" s="101"/>
      <c r="K54" s="101"/>
      <c r="L54" s="101"/>
      <c r="M54" s="101"/>
      <c r="N54" s="101"/>
    </row>
    <row r="55" spans="1:14" x14ac:dyDescent="0.25">
      <c r="A55" s="4">
        <f t="shared" si="0"/>
        <v>54</v>
      </c>
      <c r="B55" s="1">
        <v>4.3151479846684798E-2</v>
      </c>
      <c r="D55" s="101" t="s">
        <v>3</v>
      </c>
      <c r="E55" s="101"/>
      <c r="F55" s="101"/>
      <c r="G55" s="101"/>
      <c r="H55" s="101"/>
      <c r="I55" s="101"/>
      <c r="J55" s="101"/>
      <c r="K55" s="101"/>
      <c r="L55" s="101"/>
      <c r="M55" s="101"/>
      <c r="N55" s="101"/>
    </row>
    <row r="56" spans="1:14" x14ac:dyDescent="0.25">
      <c r="A56" s="4">
        <f t="shared" si="0"/>
        <v>55</v>
      </c>
      <c r="B56" s="1">
        <v>4.3173262356266992E-2</v>
      </c>
      <c r="D56" s="101"/>
      <c r="E56" s="101"/>
      <c r="F56" s="101"/>
      <c r="G56" s="101"/>
      <c r="H56" s="101"/>
      <c r="I56" s="101"/>
      <c r="J56" s="101"/>
      <c r="K56" s="101"/>
      <c r="L56" s="101"/>
      <c r="M56" s="101"/>
      <c r="N56" s="101"/>
    </row>
    <row r="57" spans="1:14" x14ac:dyDescent="0.25">
      <c r="A57" s="4">
        <f t="shared" si="0"/>
        <v>56</v>
      </c>
      <c r="B57" s="1">
        <v>4.3195044865849179E-2</v>
      </c>
      <c r="D57" s="101"/>
      <c r="E57" s="101"/>
      <c r="F57" s="101"/>
      <c r="G57" s="101"/>
      <c r="H57" s="101"/>
      <c r="I57" s="101"/>
      <c r="J57" s="101"/>
      <c r="K57" s="101"/>
      <c r="L57" s="101"/>
      <c r="M57" s="101"/>
      <c r="N57" s="101"/>
    </row>
    <row r="58" spans="1:14" x14ac:dyDescent="0.25">
      <c r="A58" s="4">
        <f t="shared" si="0"/>
        <v>57</v>
      </c>
      <c r="B58" s="1">
        <v>4.3216827375431373E-2</v>
      </c>
      <c r="D58" s="100" t="s">
        <v>4</v>
      </c>
      <c r="E58" s="100"/>
      <c r="F58" s="100"/>
      <c r="G58" s="100"/>
      <c r="H58" s="100"/>
      <c r="I58" s="100"/>
      <c r="J58" s="100"/>
      <c r="K58" s="100"/>
      <c r="L58" s="100"/>
      <c r="M58" s="100"/>
      <c r="N58" s="100"/>
    </row>
    <row r="59" spans="1:14" x14ac:dyDescent="0.25">
      <c r="A59" s="4">
        <f t="shared" si="0"/>
        <v>58</v>
      </c>
      <c r="B59" s="1">
        <v>4.3238609885013567E-2</v>
      </c>
      <c r="D59" s="100"/>
      <c r="E59" s="100"/>
      <c r="F59" s="100"/>
      <c r="G59" s="100"/>
      <c r="H59" s="100"/>
      <c r="I59" s="100"/>
      <c r="J59" s="100"/>
      <c r="K59" s="100"/>
      <c r="L59" s="100"/>
      <c r="M59" s="100"/>
      <c r="N59" s="100"/>
    </row>
    <row r="60" spans="1:14" x14ac:dyDescent="0.25">
      <c r="A60" s="4">
        <f t="shared" si="0"/>
        <v>59</v>
      </c>
      <c r="B60" s="1">
        <v>4.3260392394595754E-2</v>
      </c>
      <c r="D60" s="100"/>
      <c r="E60" s="100"/>
      <c r="F60" s="100"/>
      <c r="G60" s="100"/>
      <c r="H60" s="100"/>
      <c r="I60" s="100"/>
      <c r="J60" s="100"/>
      <c r="K60" s="100"/>
      <c r="L60" s="100"/>
      <c r="M60" s="100"/>
      <c r="N60" s="100"/>
    </row>
    <row r="61" spans="1:14" x14ac:dyDescent="0.25">
      <c r="A61" s="4">
        <f t="shared" si="0"/>
        <v>60</v>
      </c>
      <c r="B61" s="1">
        <v>4.3282174904177947E-2</v>
      </c>
      <c r="D61" s="100"/>
      <c r="E61" s="100"/>
      <c r="F61" s="100"/>
      <c r="G61" s="100"/>
      <c r="H61" s="100"/>
      <c r="I61" s="100"/>
      <c r="J61" s="100"/>
      <c r="K61" s="100"/>
      <c r="L61" s="100"/>
      <c r="M61" s="100"/>
      <c r="N61" s="100"/>
    </row>
    <row r="62" spans="1:14" ht="15" customHeight="1" x14ac:dyDescent="0.25">
      <c r="A62" s="4">
        <f t="shared" si="0"/>
        <v>61</v>
      </c>
      <c r="B62" s="1">
        <v>4.3303957413760141E-2</v>
      </c>
      <c r="D62" s="100" t="s">
        <v>32</v>
      </c>
      <c r="E62" s="100"/>
      <c r="F62" s="100"/>
      <c r="G62" s="100"/>
      <c r="H62" s="100"/>
      <c r="I62" s="100"/>
      <c r="J62" s="100"/>
      <c r="K62" s="100"/>
      <c r="L62" s="100"/>
      <c r="M62" s="100"/>
      <c r="N62" s="100"/>
    </row>
    <row r="63" spans="1:14" ht="15" customHeight="1" x14ac:dyDescent="0.25">
      <c r="A63" s="4">
        <f t="shared" si="0"/>
        <v>62</v>
      </c>
      <c r="B63" s="1">
        <v>4.3325739923342335E-2</v>
      </c>
      <c r="D63" s="100"/>
      <c r="E63" s="100"/>
      <c r="F63" s="100"/>
      <c r="G63" s="100"/>
      <c r="H63" s="100"/>
      <c r="I63" s="100"/>
      <c r="J63" s="100"/>
      <c r="K63" s="100"/>
      <c r="L63" s="100"/>
      <c r="M63" s="100"/>
      <c r="N63" s="100"/>
    </row>
    <row r="64" spans="1:14" x14ac:dyDescent="0.25">
      <c r="A64" s="4">
        <f t="shared" si="0"/>
        <v>63</v>
      </c>
      <c r="B64" s="1">
        <v>4.3347522432924529E-2</v>
      </c>
      <c r="D64" s="100"/>
      <c r="E64" s="100"/>
      <c r="F64" s="100"/>
      <c r="G64" s="100"/>
      <c r="H64" s="100"/>
      <c r="I64" s="100"/>
      <c r="J64" s="100"/>
      <c r="K64" s="100"/>
      <c r="L64" s="100"/>
      <c r="M64" s="100"/>
      <c r="N64" s="100"/>
    </row>
    <row r="65" spans="1:14" x14ac:dyDescent="0.25">
      <c r="A65" s="4">
        <f t="shared" si="0"/>
        <v>64</v>
      </c>
      <c r="B65" s="1">
        <v>4.3369304942506716E-2</v>
      </c>
      <c r="D65" s="100"/>
      <c r="E65" s="100"/>
      <c r="F65" s="100"/>
      <c r="G65" s="100"/>
      <c r="H65" s="100"/>
      <c r="I65" s="100"/>
      <c r="J65" s="100"/>
      <c r="K65" s="100"/>
      <c r="L65" s="100"/>
      <c r="M65" s="100"/>
      <c r="N65" s="100"/>
    </row>
    <row r="66" spans="1:14" x14ac:dyDescent="0.25">
      <c r="A66" s="4">
        <f t="shared" si="0"/>
        <v>65</v>
      </c>
      <c r="B66" s="1">
        <v>4.339108745208891E-2</v>
      </c>
      <c r="D66" s="100"/>
      <c r="E66" s="100"/>
      <c r="F66" s="100"/>
      <c r="G66" s="100"/>
      <c r="H66" s="100"/>
      <c r="I66" s="100"/>
      <c r="J66" s="100"/>
      <c r="K66" s="100"/>
      <c r="L66" s="100"/>
      <c r="M66" s="100"/>
      <c r="N66" s="100"/>
    </row>
    <row r="67" spans="1:14" x14ac:dyDescent="0.25">
      <c r="A67" s="4">
        <f t="shared" si="0"/>
        <v>66</v>
      </c>
      <c r="B67" s="1">
        <v>4.3412869961671104E-2</v>
      </c>
      <c r="D67" s="100"/>
      <c r="E67" s="100"/>
      <c r="F67" s="100"/>
      <c r="G67" s="100"/>
      <c r="H67" s="100"/>
      <c r="I67" s="100"/>
      <c r="J67" s="100"/>
      <c r="K67" s="100"/>
      <c r="L67" s="100"/>
      <c r="M67" s="100"/>
      <c r="N67" s="100"/>
    </row>
    <row r="68" spans="1:14" x14ac:dyDescent="0.25">
      <c r="A68" s="4">
        <f t="shared" ref="A68:A101" si="1">A67+1</f>
        <v>67</v>
      </c>
      <c r="B68" s="1">
        <v>4.3434652471253291E-2</v>
      </c>
    </row>
    <row r="69" spans="1:14" x14ac:dyDescent="0.25">
      <c r="A69" s="4">
        <f t="shared" si="1"/>
        <v>68</v>
      </c>
      <c r="B69" s="1">
        <v>4.3456434980835484E-2</v>
      </c>
    </row>
    <row r="70" spans="1:14" x14ac:dyDescent="0.25">
      <c r="A70" s="4">
        <f t="shared" si="1"/>
        <v>69</v>
      </c>
      <c r="B70" s="1">
        <v>4.3478217490417678E-2</v>
      </c>
    </row>
    <row r="71" spans="1:14" x14ac:dyDescent="0.25">
      <c r="A71" s="4">
        <f t="shared" si="1"/>
        <v>70</v>
      </c>
      <c r="B71" s="1">
        <v>4.3499999999999997E-2</v>
      </c>
    </row>
    <row r="72" spans="1:14" x14ac:dyDescent="0.25">
      <c r="A72" s="4">
        <f t="shared" si="1"/>
        <v>71</v>
      </c>
      <c r="B72" s="1">
        <v>4.3499999999999997E-2</v>
      </c>
    </row>
    <row r="73" spans="1:14" x14ac:dyDescent="0.25">
      <c r="A73" s="4">
        <f t="shared" si="1"/>
        <v>72</v>
      </c>
      <c r="B73" s="1">
        <v>4.3499999999999997E-2</v>
      </c>
    </row>
    <row r="74" spans="1:14" x14ac:dyDescent="0.25">
      <c r="A74" s="4">
        <f t="shared" si="1"/>
        <v>73</v>
      </c>
      <c r="B74" s="1">
        <v>4.3499999999999997E-2</v>
      </c>
    </row>
    <row r="75" spans="1:14" x14ac:dyDescent="0.25">
      <c r="A75" s="4">
        <f t="shared" si="1"/>
        <v>74</v>
      </c>
      <c r="B75" s="1">
        <v>4.3499999999999997E-2</v>
      </c>
    </row>
    <row r="76" spans="1:14" x14ac:dyDescent="0.25">
      <c r="A76" s="4">
        <f t="shared" si="1"/>
        <v>75</v>
      </c>
      <c r="B76" s="1">
        <v>4.3499999999999997E-2</v>
      </c>
    </row>
    <row r="77" spans="1:14" x14ac:dyDescent="0.25">
      <c r="A77" s="4">
        <f t="shared" si="1"/>
        <v>76</v>
      </c>
      <c r="B77" s="1">
        <v>4.3499999999999997E-2</v>
      </c>
    </row>
    <row r="78" spans="1:14" x14ac:dyDescent="0.25">
      <c r="A78" s="4">
        <f t="shared" si="1"/>
        <v>77</v>
      </c>
      <c r="B78" s="1">
        <v>4.3499999999999997E-2</v>
      </c>
    </row>
    <row r="79" spans="1:14" x14ac:dyDescent="0.25">
      <c r="A79" s="4">
        <f t="shared" si="1"/>
        <v>78</v>
      </c>
      <c r="B79" s="1">
        <v>4.3499999999999997E-2</v>
      </c>
    </row>
    <row r="80" spans="1:14" x14ac:dyDescent="0.25">
      <c r="A80" s="4">
        <f t="shared" si="1"/>
        <v>79</v>
      </c>
      <c r="B80" s="1">
        <v>4.3499999999999997E-2</v>
      </c>
    </row>
    <row r="81" spans="1:2" x14ac:dyDescent="0.25">
      <c r="A81" s="4">
        <f t="shared" si="1"/>
        <v>80</v>
      </c>
      <c r="B81" s="1">
        <v>4.3499999999999997E-2</v>
      </c>
    </row>
    <row r="82" spans="1:2" x14ac:dyDescent="0.25">
      <c r="A82" s="4">
        <f t="shared" si="1"/>
        <v>81</v>
      </c>
      <c r="B82" s="1">
        <v>4.3499999999999997E-2</v>
      </c>
    </row>
    <row r="83" spans="1:2" x14ac:dyDescent="0.25">
      <c r="A83" s="4">
        <f t="shared" si="1"/>
        <v>82</v>
      </c>
      <c r="B83" s="1">
        <v>4.3499999999999997E-2</v>
      </c>
    </row>
    <row r="84" spans="1:2" x14ac:dyDescent="0.25">
      <c r="A84" s="4">
        <f t="shared" si="1"/>
        <v>83</v>
      </c>
      <c r="B84" s="1">
        <v>4.3499999999999997E-2</v>
      </c>
    </row>
    <row r="85" spans="1:2" x14ac:dyDescent="0.25">
      <c r="A85" s="4">
        <f t="shared" si="1"/>
        <v>84</v>
      </c>
      <c r="B85" s="1">
        <v>4.3499999999999997E-2</v>
      </c>
    </row>
    <row r="86" spans="1:2" x14ac:dyDescent="0.25">
      <c r="A86" s="4">
        <f t="shared" si="1"/>
        <v>85</v>
      </c>
      <c r="B86" s="1">
        <v>4.3499999999999997E-2</v>
      </c>
    </row>
    <row r="87" spans="1:2" x14ac:dyDescent="0.25">
      <c r="A87" s="4">
        <f t="shared" si="1"/>
        <v>86</v>
      </c>
      <c r="B87" s="1">
        <v>4.3499999999999997E-2</v>
      </c>
    </row>
    <row r="88" spans="1:2" x14ac:dyDescent="0.25">
      <c r="A88" s="4">
        <f t="shared" si="1"/>
        <v>87</v>
      </c>
      <c r="B88" s="1">
        <v>4.3499999999999997E-2</v>
      </c>
    </row>
    <row r="89" spans="1:2" x14ac:dyDescent="0.25">
      <c r="A89" s="4">
        <f t="shared" si="1"/>
        <v>88</v>
      </c>
      <c r="B89" s="1">
        <v>4.3499999999999997E-2</v>
      </c>
    </row>
    <row r="90" spans="1:2" x14ac:dyDescent="0.25">
      <c r="A90" s="4">
        <f t="shared" si="1"/>
        <v>89</v>
      </c>
      <c r="B90" s="1">
        <v>4.3499999999999997E-2</v>
      </c>
    </row>
    <row r="91" spans="1:2" x14ac:dyDescent="0.25">
      <c r="A91" s="4">
        <f t="shared" si="1"/>
        <v>90</v>
      </c>
      <c r="B91" s="1">
        <v>4.3499999999999997E-2</v>
      </c>
    </row>
    <row r="92" spans="1:2" x14ac:dyDescent="0.25">
      <c r="A92" s="4">
        <f t="shared" si="1"/>
        <v>91</v>
      </c>
      <c r="B92" s="1">
        <v>4.3499999999999997E-2</v>
      </c>
    </row>
    <row r="93" spans="1:2" x14ac:dyDescent="0.25">
      <c r="A93" s="4">
        <f t="shared" si="1"/>
        <v>92</v>
      </c>
      <c r="B93" s="1">
        <v>4.3499999999999997E-2</v>
      </c>
    </row>
    <row r="94" spans="1:2" x14ac:dyDescent="0.25">
      <c r="A94" s="4">
        <f t="shared" si="1"/>
        <v>93</v>
      </c>
      <c r="B94" s="1">
        <v>4.3499999999999997E-2</v>
      </c>
    </row>
    <row r="95" spans="1:2" x14ac:dyDescent="0.25">
      <c r="A95" s="4">
        <f t="shared" si="1"/>
        <v>94</v>
      </c>
      <c r="B95" s="1">
        <v>4.3499999999999997E-2</v>
      </c>
    </row>
    <row r="96" spans="1:2" x14ac:dyDescent="0.25">
      <c r="A96" s="4">
        <f t="shared" si="1"/>
        <v>95</v>
      </c>
      <c r="B96" s="1">
        <v>4.3499999999999997E-2</v>
      </c>
    </row>
    <row r="97" spans="1:2" x14ac:dyDescent="0.25">
      <c r="A97" s="4">
        <f t="shared" si="1"/>
        <v>96</v>
      </c>
      <c r="B97" s="1">
        <v>4.3499999999999997E-2</v>
      </c>
    </row>
    <row r="98" spans="1:2" x14ac:dyDescent="0.25">
      <c r="A98" s="4">
        <f t="shared" si="1"/>
        <v>97</v>
      </c>
      <c r="B98" s="1">
        <v>4.3499999999999997E-2</v>
      </c>
    </row>
    <row r="99" spans="1:2" x14ac:dyDescent="0.25">
      <c r="A99" s="4">
        <f t="shared" si="1"/>
        <v>98</v>
      </c>
      <c r="B99" s="1">
        <v>4.3499999999999997E-2</v>
      </c>
    </row>
    <row r="100" spans="1:2" x14ac:dyDescent="0.25">
      <c r="A100" s="4">
        <f t="shared" si="1"/>
        <v>99</v>
      </c>
      <c r="B100" s="1">
        <v>4.3499999999999997E-2</v>
      </c>
    </row>
    <row r="101" spans="1:2" x14ac:dyDescent="0.25">
      <c r="A101" s="6">
        <f t="shared" si="1"/>
        <v>100</v>
      </c>
      <c r="B101" s="2">
        <v>4.3499999999999997E-2</v>
      </c>
    </row>
  </sheetData>
  <mergeCells count="4">
    <mergeCell ref="D62:N67"/>
    <mergeCell ref="D51:N54"/>
    <mergeCell ref="D55:N57"/>
    <mergeCell ref="D58:N6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7A346-A9F1-4750-9978-5A225E107852}">
  <sheetPr codeName="Sheet3"/>
  <dimension ref="A1:N101"/>
  <sheetViews>
    <sheetView zoomScale="75" zoomScaleNormal="75" workbookViewId="0">
      <selection activeCell="U42" sqref="U42"/>
    </sheetView>
  </sheetViews>
  <sheetFormatPr defaultRowHeight="15" x14ac:dyDescent="0.25"/>
  <cols>
    <col min="1" max="1" width="17.7109375" style="3" customWidth="1"/>
    <col min="2" max="2" width="22.140625" style="3" customWidth="1"/>
    <col min="4" max="4" width="33.7109375" bestFit="1" customWidth="1"/>
    <col min="5" max="5" width="14.5703125" bestFit="1" customWidth="1"/>
    <col min="22" max="22" width="9.140625" customWidth="1"/>
  </cols>
  <sheetData>
    <row r="1" spans="1:5" ht="30" customHeight="1" x14ac:dyDescent="0.25">
      <c r="A1" s="5" t="s">
        <v>0</v>
      </c>
      <c r="B1" s="5" t="s">
        <v>1</v>
      </c>
      <c r="D1" s="17" t="s">
        <v>43</v>
      </c>
      <c r="E1" s="7">
        <f>Liquid_Reference_Curve!E1</f>
        <v>45747</v>
      </c>
    </row>
    <row r="2" spans="1:5" x14ac:dyDescent="0.25">
      <c r="A2" s="4">
        <v>1</v>
      </c>
      <c r="B2" s="1">
        <f t="array" ref="B2:B101">illiquid_ref_curve</f>
        <v>3.4384201663141122E-2</v>
      </c>
    </row>
    <row r="3" spans="1:5" x14ac:dyDescent="0.25">
      <c r="A3" s="4">
        <f>A2+1</f>
        <v>2</v>
      </c>
      <c r="B3" s="1">
        <v>3.5627567767319498E-2</v>
      </c>
      <c r="D3" s="62"/>
      <c r="E3" s="63"/>
    </row>
    <row r="4" spans="1:5" x14ac:dyDescent="0.25">
      <c r="A4" s="4">
        <f t="shared" ref="A4:A67" si="0">A3+1</f>
        <v>3</v>
      </c>
      <c r="B4" s="1">
        <v>3.675113845680146E-2</v>
      </c>
      <c r="D4" s="63"/>
      <c r="E4" s="64"/>
    </row>
    <row r="5" spans="1:5" x14ac:dyDescent="0.25">
      <c r="A5" s="4">
        <f t="shared" si="0"/>
        <v>4</v>
      </c>
      <c r="B5" s="1">
        <v>3.8115907148803391E-2</v>
      </c>
      <c r="D5" s="63"/>
      <c r="E5" s="65"/>
    </row>
    <row r="6" spans="1:5" x14ac:dyDescent="0.25">
      <c r="A6" s="4">
        <f t="shared" si="0"/>
        <v>5</v>
      </c>
      <c r="B6" s="1">
        <v>3.9568137932016474E-2</v>
      </c>
      <c r="D6" s="63"/>
      <c r="E6" s="64"/>
    </row>
    <row r="7" spans="1:5" x14ac:dyDescent="0.25">
      <c r="A7" s="4">
        <f t="shared" si="0"/>
        <v>6</v>
      </c>
      <c r="B7" s="1">
        <v>4.1014278917285124E-2</v>
      </c>
      <c r="D7" s="63"/>
      <c r="E7" s="66"/>
    </row>
    <row r="8" spans="1:5" x14ac:dyDescent="0.25">
      <c r="A8" s="4">
        <f t="shared" si="0"/>
        <v>7</v>
      </c>
      <c r="B8" s="1">
        <v>4.2398279223734354E-2</v>
      </c>
      <c r="D8" s="63"/>
      <c r="E8" s="65"/>
    </row>
    <row r="9" spans="1:5" x14ac:dyDescent="0.25">
      <c r="A9" s="4">
        <f t="shared" si="0"/>
        <v>8</v>
      </c>
      <c r="B9" s="1">
        <v>4.3687683297828614E-2</v>
      </c>
      <c r="D9" s="63"/>
      <c r="E9" s="65"/>
    </row>
    <row r="10" spans="1:5" x14ac:dyDescent="0.25">
      <c r="A10" s="4">
        <f t="shared" si="0"/>
        <v>9</v>
      </c>
      <c r="B10" s="1">
        <v>4.4864971096270009E-2</v>
      </c>
      <c r="D10" s="63"/>
      <c r="E10" s="64"/>
    </row>
    <row r="11" spans="1:5" x14ac:dyDescent="0.25">
      <c r="A11" s="4">
        <f t="shared" si="0"/>
        <v>10</v>
      </c>
      <c r="B11" s="1">
        <v>4.5922111748152056E-2</v>
      </c>
    </row>
    <row r="12" spans="1:5" x14ac:dyDescent="0.25">
      <c r="A12" s="4">
        <f t="shared" si="0"/>
        <v>11</v>
      </c>
      <c r="B12" s="1">
        <v>4.685711216060777E-2</v>
      </c>
    </row>
    <row r="13" spans="1:5" x14ac:dyDescent="0.25">
      <c r="A13" s="4">
        <f t="shared" si="0"/>
        <v>12</v>
      </c>
      <c r="B13" s="1">
        <v>4.7671815850382493E-2</v>
      </c>
    </row>
    <row r="14" spans="1:5" x14ac:dyDescent="0.25">
      <c r="A14" s="4">
        <f t="shared" si="0"/>
        <v>13</v>
      </c>
      <c r="B14" s="1">
        <v>4.8370490568199372E-2</v>
      </c>
    </row>
    <row r="15" spans="1:5" x14ac:dyDescent="0.25">
      <c r="A15" s="4">
        <f t="shared" si="0"/>
        <v>14</v>
      </c>
      <c r="B15" s="1">
        <v>4.8958915829710833E-2</v>
      </c>
    </row>
    <row r="16" spans="1:5" x14ac:dyDescent="0.25">
      <c r="A16" s="4">
        <f t="shared" si="0"/>
        <v>15</v>
      </c>
      <c r="B16" s="1">
        <v>4.9443788153036308E-2</v>
      </c>
    </row>
    <row r="17" spans="1:2" x14ac:dyDescent="0.25">
      <c r="A17" s="4">
        <f t="shared" si="0"/>
        <v>16</v>
      </c>
      <c r="B17" s="1">
        <v>4.9832328559425251E-2</v>
      </c>
    </row>
    <row r="18" spans="1:2" x14ac:dyDescent="0.25">
      <c r="A18" s="4">
        <f t="shared" si="0"/>
        <v>17</v>
      </c>
      <c r="B18" s="1">
        <v>5.0132019049473772E-2</v>
      </c>
    </row>
    <row r="19" spans="1:2" x14ac:dyDescent="0.25">
      <c r="A19" s="4">
        <f t="shared" si="0"/>
        <v>18</v>
      </c>
      <c r="B19" s="1">
        <v>5.0350421568595101E-2</v>
      </c>
    </row>
    <row r="20" spans="1:2" x14ac:dyDescent="0.25">
      <c r="A20" s="4">
        <f t="shared" si="0"/>
        <v>19</v>
      </c>
      <c r="B20" s="1">
        <v>5.0495050092727714E-2</v>
      </c>
    </row>
    <row r="21" spans="1:2" x14ac:dyDescent="0.25">
      <c r="A21" s="4">
        <f t="shared" si="0"/>
        <v>20</v>
      </c>
      <c r="B21" s="1">
        <v>5.0573277421362035E-2</v>
      </c>
    </row>
    <row r="22" spans="1:2" x14ac:dyDescent="0.25">
      <c r="A22" s="4">
        <f t="shared" si="0"/>
        <v>21</v>
      </c>
      <c r="B22" s="1">
        <v>5.0592265270180806E-2</v>
      </c>
    </row>
    <row r="23" spans="1:2" x14ac:dyDescent="0.25">
      <c r="A23" s="4">
        <f t="shared" si="0"/>
        <v>22</v>
      </c>
      <c r="B23" s="1">
        <v>5.0558910708357802E-2</v>
      </c>
    </row>
    <row r="24" spans="1:2" x14ac:dyDescent="0.25">
      <c r="A24" s="4">
        <f t="shared" si="0"/>
        <v>23</v>
      </c>
      <c r="B24" s="1">
        <v>5.047980477845071E-2</v>
      </c>
    </row>
    <row r="25" spans="1:2" x14ac:dyDescent="0.25">
      <c r="A25" s="4">
        <f t="shared" si="0"/>
        <v>24</v>
      </c>
      <c r="B25" s="1">
        <v>5.0361200845823004E-2</v>
      </c>
    </row>
    <row r="26" spans="1:2" x14ac:dyDescent="0.25">
      <c r="A26" s="4">
        <f t="shared" si="0"/>
        <v>25</v>
      </c>
      <c r="B26" s="1">
        <v>5.0208991226555706E-2</v>
      </c>
    </row>
    <row r="27" spans="1:2" x14ac:dyDescent="0.25">
      <c r="A27" s="4">
        <f t="shared" si="0"/>
        <v>26</v>
      </c>
      <c r="B27" s="1">
        <v>5.0028691188522441E-2</v>
      </c>
    </row>
    <row r="28" spans="1:2" x14ac:dyDescent="0.25">
      <c r="A28" s="4">
        <f t="shared" si="0"/>
        <v>27</v>
      </c>
      <c r="B28" s="1">
        <v>4.9825429679081559E-2</v>
      </c>
    </row>
    <row r="29" spans="1:2" x14ac:dyDescent="0.25">
      <c r="A29" s="4">
        <f t="shared" si="0"/>
        <v>28</v>
      </c>
      <c r="B29" s="1">
        <v>4.9603946220298067E-2</v>
      </c>
    </row>
    <row r="30" spans="1:2" x14ac:dyDescent="0.25">
      <c r="A30" s="4">
        <f t="shared" si="0"/>
        <v>29</v>
      </c>
      <c r="B30" s="1">
        <v>4.9368593407613411E-2</v>
      </c>
    </row>
    <row r="31" spans="1:2" x14ac:dyDescent="0.25">
      <c r="A31" s="4">
        <f t="shared" si="0"/>
        <v>30</v>
      </c>
      <c r="B31" s="1">
        <v>4.9123344403230268E-2</v>
      </c>
    </row>
    <row r="32" spans="1:2" x14ac:dyDescent="0.25">
      <c r="A32" s="4">
        <f t="shared" si="0"/>
        <v>31</v>
      </c>
      <c r="B32" s="1">
        <v>4.918276079314951E-2</v>
      </c>
    </row>
    <row r="33" spans="1:2" x14ac:dyDescent="0.25">
      <c r="A33" s="4">
        <f t="shared" si="0"/>
        <v>32</v>
      </c>
      <c r="B33" s="1">
        <v>4.9242177183068746E-2</v>
      </c>
    </row>
    <row r="34" spans="1:2" x14ac:dyDescent="0.25">
      <c r="A34" s="4">
        <f t="shared" si="0"/>
        <v>33</v>
      </c>
      <c r="B34" s="1">
        <v>4.9301593572987981E-2</v>
      </c>
    </row>
    <row r="35" spans="1:2" x14ac:dyDescent="0.25">
      <c r="A35" s="4">
        <f t="shared" si="0"/>
        <v>34</v>
      </c>
      <c r="B35" s="1">
        <v>4.9361009962907224E-2</v>
      </c>
    </row>
    <row r="36" spans="1:2" x14ac:dyDescent="0.25">
      <c r="A36" s="4">
        <f t="shared" si="0"/>
        <v>35</v>
      </c>
      <c r="B36" s="1">
        <v>4.9420426352826466E-2</v>
      </c>
    </row>
    <row r="37" spans="1:2" x14ac:dyDescent="0.25">
      <c r="A37" s="4">
        <f t="shared" si="0"/>
        <v>36</v>
      </c>
      <c r="B37" s="1">
        <v>4.9479842742745701E-2</v>
      </c>
    </row>
    <row r="38" spans="1:2" x14ac:dyDescent="0.25">
      <c r="A38" s="4">
        <f t="shared" si="0"/>
        <v>37</v>
      </c>
      <c r="B38" s="1">
        <v>4.9539259132664937E-2</v>
      </c>
    </row>
    <row r="39" spans="1:2" x14ac:dyDescent="0.25">
      <c r="A39" s="4">
        <f t="shared" si="0"/>
        <v>38</v>
      </c>
      <c r="B39" s="1">
        <v>4.9598675522584179E-2</v>
      </c>
    </row>
    <row r="40" spans="1:2" x14ac:dyDescent="0.25">
      <c r="A40" s="4">
        <f t="shared" si="0"/>
        <v>39</v>
      </c>
      <c r="B40" s="1">
        <v>4.9658091912503421E-2</v>
      </c>
    </row>
    <row r="41" spans="1:2" x14ac:dyDescent="0.25">
      <c r="A41" s="4">
        <f t="shared" si="0"/>
        <v>40</v>
      </c>
      <c r="B41" s="1">
        <v>4.9717508302422657E-2</v>
      </c>
    </row>
    <row r="42" spans="1:2" x14ac:dyDescent="0.25">
      <c r="A42" s="4">
        <f t="shared" si="0"/>
        <v>41</v>
      </c>
      <c r="B42" s="1">
        <v>4.9776924692341892E-2</v>
      </c>
    </row>
    <row r="43" spans="1:2" x14ac:dyDescent="0.25">
      <c r="A43" s="4">
        <f t="shared" si="0"/>
        <v>42</v>
      </c>
      <c r="B43" s="1">
        <v>4.9836341082261135E-2</v>
      </c>
    </row>
    <row r="44" spans="1:2" x14ac:dyDescent="0.25">
      <c r="A44" s="4">
        <f t="shared" si="0"/>
        <v>43</v>
      </c>
      <c r="B44" s="1">
        <v>4.9895757472180377E-2</v>
      </c>
    </row>
    <row r="45" spans="1:2" x14ac:dyDescent="0.25">
      <c r="A45" s="4">
        <f t="shared" si="0"/>
        <v>44</v>
      </c>
      <c r="B45" s="1">
        <v>4.9955173862099619E-2</v>
      </c>
    </row>
    <row r="46" spans="1:2" x14ac:dyDescent="0.25">
      <c r="A46" s="4">
        <f t="shared" si="0"/>
        <v>45</v>
      </c>
      <c r="B46" s="1">
        <v>5.0014590252018855E-2</v>
      </c>
    </row>
    <row r="47" spans="1:2" x14ac:dyDescent="0.25">
      <c r="A47" s="4">
        <f t="shared" si="0"/>
        <v>46</v>
      </c>
      <c r="B47" s="1">
        <v>5.0074006641938097E-2</v>
      </c>
    </row>
    <row r="48" spans="1:2" x14ac:dyDescent="0.25">
      <c r="A48" s="4">
        <f t="shared" si="0"/>
        <v>47</v>
      </c>
      <c r="B48" s="1">
        <v>5.013342303185734E-2</v>
      </c>
    </row>
    <row r="49" spans="1:14" x14ac:dyDescent="0.25">
      <c r="A49" s="4">
        <f t="shared" si="0"/>
        <v>48</v>
      </c>
      <c r="B49" s="1">
        <v>5.0192839421776575E-2</v>
      </c>
    </row>
    <row r="50" spans="1:14" x14ac:dyDescent="0.25">
      <c r="A50" s="4">
        <f t="shared" si="0"/>
        <v>49</v>
      </c>
      <c r="B50" s="1">
        <v>5.0252255811695817E-2</v>
      </c>
    </row>
    <row r="51" spans="1:14" x14ac:dyDescent="0.25">
      <c r="A51" s="4">
        <f t="shared" si="0"/>
        <v>50</v>
      </c>
      <c r="B51" s="1">
        <v>5.031167220161506E-2</v>
      </c>
      <c r="D51" s="101" t="s">
        <v>2</v>
      </c>
      <c r="E51" s="101"/>
      <c r="F51" s="101"/>
      <c r="G51" s="101"/>
      <c r="H51" s="101"/>
      <c r="I51" s="101"/>
      <c r="J51" s="101"/>
      <c r="K51" s="101"/>
      <c r="L51" s="101"/>
      <c r="M51" s="101"/>
      <c r="N51" s="101"/>
    </row>
    <row r="52" spans="1:14" x14ac:dyDescent="0.25">
      <c r="A52" s="4">
        <f t="shared" si="0"/>
        <v>51</v>
      </c>
      <c r="B52" s="1">
        <v>5.0371088591534302E-2</v>
      </c>
      <c r="D52" s="101"/>
      <c r="E52" s="101"/>
      <c r="F52" s="101"/>
      <c r="G52" s="101"/>
      <c r="H52" s="101"/>
      <c r="I52" s="101"/>
      <c r="J52" s="101"/>
      <c r="K52" s="101"/>
      <c r="L52" s="101"/>
      <c r="M52" s="101"/>
      <c r="N52" s="101"/>
    </row>
    <row r="53" spans="1:14" x14ac:dyDescent="0.25">
      <c r="A53" s="4">
        <f t="shared" si="0"/>
        <v>52</v>
      </c>
      <c r="B53" s="1">
        <v>5.0430504981453544E-2</v>
      </c>
      <c r="D53" s="101"/>
      <c r="E53" s="101"/>
      <c r="F53" s="101"/>
      <c r="G53" s="101"/>
      <c r="H53" s="101"/>
      <c r="I53" s="101"/>
      <c r="J53" s="101"/>
      <c r="K53" s="101"/>
      <c r="L53" s="101"/>
      <c r="M53" s="101"/>
      <c r="N53" s="101"/>
    </row>
    <row r="54" spans="1:14" x14ac:dyDescent="0.25">
      <c r="A54" s="4">
        <f t="shared" si="0"/>
        <v>53</v>
      </c>
      <c r="B54" s="1">
        <v>5.048992137137278E-2</v>
      </c>
      <c r="D54" s="101"/>
      <c r="E54" s="101"/>
      <c r="F54" s="101"/>
      <c r="G54" s="101"/>
      <c r="H54" s="101"/>
      <c r="I54" s="101"/>
      <c r="J54" s="101"/>
      <c r="K54" s="101"/>
      <c r="L54" s="101"/>
      <c r="M54" s="101"/>
      <c r="N54" s="101"/>
    </row>
    <row r="55" spans="1:14" x14ac:dyDescent="0.25">
      <c r="A55" s="4">
        <f t="shared" si="0"/>
        <v>54</v>
      </c>
      <c r="B55" s="1">
        <v>5.0549337761292022E-2</v>
      </c>
      <c r="D55" s="101" t="s">
        <v>3</v>
      </c>
      <c r="E55" s="101"/>
      <c r="F55" s="101"/>
      <c r="G55" s="101"/>
      <c r="H55" s="101"/>
      <c r="I55" s="101"/>
      <c r="J55" s="101"/>
      <c r="K55" s="101"/>
      <c r="L55" s="101"/>
      <c r="M55" s="101"/>
      <c r="N55" s="101"/>
    </row>
    <row r="56" spans="1:14" x14ac:dyDescent="0.25">
      <c r="A56" s="4">
        <f t="shared" si="0"/>
        <v>55</v>
      </c>
      <c r="B56" s="1">
        <v>5.0608754151211265E-2</v>
      </c>
      <c r="D56" s="101"/>
      <c r="E56" s="101"/>
      <c r="F56" s="101"/>
      <c r="G56" s="101"/>
      <c r="H56" s="101"/>
      <c r="I56" s="101"/>
      <c r="J56" s="101"/>
      <c r="K56" s="101"/>
      <c r="L56" s="101"/>
      <c r="M56" s="101"/>
      <c r="N56" s="101"/>
    </row>
    <row r="57" spans="1:14" x14ac:dyDescent="0.25">
      <c r="A57" s="4">
        <f t="shared" si="0"/>
        <v>56</v>
      </c>
      <c r="B57" s="1">
        <v>5.06681705411305E-2</v>
      </c>
      <c r="D57" s="101"/>
      <c r="E57" s="101"/>
      <c r="F57" s="101"/>
      <c r="G57" s="101"/>
      <c r="H57" s="101"/>
      <c r="I57" s="101"/>
      <c r="J57" s="101"/>
      <c r="K57" s="101"/>
      <c r="L57" s="101"/>
      <c r="M57" s="101"/>
      <c r="N57" s="101"/>
    </row>
    <row r="58" spans="1:14" x14ac:dyDescent="0.25">
      <c r="A58" s="4">
        <f t="shared" si="0"/>
        <v>57</v>
      </c>
      <c r="B58" s="1">
        <v>5.0727586931049742E-2</v>
      </c>
      <c r="D58" s="100" t="s">
        <v>4</v>
      </c>
      <c r="E58" s="100"/>
      <c r="F58" s="100"/>
      <c r="G58" s="100"/>
      <c r="H58" s="100"/>
      <c r="I58" s="100"/>
      <c r="J58" s="100"/>
      <c r="K58" s="100"/>
      <c r="L58" s="100"/>
      <c r="M58" s="100"/>
      <c r="N58" s="100"/>
    </row>
    <row r="59" spans="1:14" x14ac:dyDescent="0.25">
      <c r="A59" s="4">
        <f t="shared" si="0"/>
        <v>58</v>
      </c>
      <c r="B59" s="1">
        <v>5.0787003320968985E-2</v>
      </c>
      <c r="D59" s="100"/>
      <c r="E59" s="100"/>
      <c r="F59" s="100"/>
      <c r="G59" s="100"/>
      <c r="H59" s="100"/>
      <c r="I59" s="100"/>
      <c r="J59" s="100"/>
      <c r="K59" s="100"/>
      <c r="L59" s="100"/>
      <c r="M59" s="100"/>
      <c r="N59" s="100"/>
    </row>
    <row r="60" spans="1:14" x14ac:dyDescent="0.25">
      <c r="A60" s="4">
        <f t="shared" si="0"/>
        <v>59</v>
      </c>
      <c r="B60" s="1">
        <v>5.0846419710888227E-2</v>
      </c>
      <c r="D60" s="100"/>
      <c r="E60" s="100"/>
      <c r="F60" s="100"/>
      <c r="G60" s="100"/>
      <c r="H60" s="100"/>
      <c r="I60" s="100"/>
      <c r="J60" s="100"/>
      <c r="K60" s="100"/>
      <c r="L60" s="100"/>
      <c r="M60" s="100"/>
      <c r="N60" s="100"/>
    </row>
    <row r="61" spans="1:14" x14ac:dyDescent="0.25">
      <c r="A61" s="4">
        <f t="shared" si="0"/>
        <v>60</v>
      </c>
      <c r="B61" s="1">
        <v>5.0905836100807469E-2</v>
      </c>
      <c r="D61" s="100"/>
      <c r="E61" s="100"/>
      <c r="F61" s="100"/>
      <c r="G61" s="100"/>
      <c r="H61" s="100"/>
      <c r="I61" s="100"/>
      <c r="J61" s="100"/>
      <c r="K61" s="100"/>
      <c r="L61" s="100"/>
      <c r="M61" s="100"/>
      <c r="N61" s="100"/>
    </row>
    <row r="62" spans="1:14" ht="15" customHeight="1" x14ac:dyDescent="0.25">
      <c r="A62" s="4">
        <f t="shared" si="0"/>
        <v>61</v>
      </c>
      <c r="B62" s="1">
        <v>5.0965252490726705E-2</v>
      </c>
      <c r="D62" s="100" t="s">
        <v>32</v>
      </c>
      <c r="E62" s="100"/>
      <c r="F62" s="100"/>
      <c r="G62" s="100"/>
      <c r="H62" s="100"/>
      <c r="I62" s="100"/>
      <c r="J62" s="100"/>
      <c r="K62" s="100"/>
      <c r="L62" s="100"/>
      <c r="M62" s="100"/>
      <c r="N62" s="100"/>
    </row>
    <row r="63" spans="1:14" x14ac:dyDescent="0.25">
      <c r="A63" s="4">
        <f t="shared" si="0"/>
        <v>62</v>
      </c>
      <c r="B63" s="1">
        <v>5.1024668880645947E-2</v>
      </c>
      <c r="D63" s="100"/>
      <c r="E63" s="100"/>
      <c r="F63" s="100"/>
      <c r="G63" s="100"/>
      <c r="H63" s="100"/>
      <c r="I63" s="100"/>
      <c r="J63" s="100"/>
      <c r="K63" s="100"/>
      <c r="L63" s="100"/>
      <c r="M63" s="100"/>
      <c r="N63" s="100"/>
    </row>
    <row r="64" spans="1:14" x14ac:dyDescent="0.25">
      <c r="A64" s="4">
        <f t="shared" si="0"/>
        <v>63</v>
      </c>
      <c r="B64" s="1">
        <v>5.108408527056519E-2</v>
      </c>
      <c r="D64" s="100"/>
      <c r="E64" s="100"/>
      <c r="F64" s="100"/>
      <c r="G64" s="100"/>
      <c r="H64" s="100"/>
      <c r="I64" s="100"/>
      <c r="J64" s="100"/>
      <c r="K64" s="100"/>
      <c r="L64" s="100"/>
      <c r="M64" s="100"/>
      <c r="N64" s="100"/>
    </row>
    <row r="65" spans="1:14" x14ac:dyDescent="0.25">
      <c r="A65" s="4">
        <f t="shared" si="0"/>
        <v>64</v>
      </c>
      <c r="B65" s="1">
        <v>5.1143501660484425E-2</v>
      </c>
      <c r="D65" s="100"/>
      <c r="E65" s="100"/>
      <c r="F65" s="100"/>
      <c r="G65" s="100"/>
      <c r="H65" s="100"/>
      <c r="I65" s="100"/>
      <c r="J65" s="100"/>
      <c r="K65" s="100"/>
      <c r="L65" s="100"/>
      <c r="M65" s="100"/>
      <c r="N65" s="100"/>
    </row>
    <row r="66" spans="1:14" x14ac:dyDescent="0.25">
      <c r="A66" s="4">
        <f t="shared" si="0"/>
        <v>65</v>
      </c>
      <c r="B66" s="1">
        <v>5.1202918050403667E-2</v>
      </c>
      <c r="D66" s="100"/>
      <c r="E66" s="100"/>
      <c r="F66" s="100"/>
      <c r="G66" s="100"/>
      <c r="H66" s="100"/>
      <c r="I66" s="100"/>
      <c r="J66" s="100"/>
      <c r="K66" s="100"/>
      <c r="L66" s="100"/>
      <c r="M66" s="100"/>
      <c r="N66" s="100"/>
    </row>
    <row r="67" spans="1:14" x14ac:dyDescent="0.25">
      <c r="A67" s="4">
        <f t="shared" si="0"/>
        <v>66</v>
      </c>
      <c r="B67" s="1">
        <v>5.126233444032291E-2</v>
      </c>
      <c r="D67" s="100"/>
      <c r="E67" s="100"/>
      <c r="F67" s="100"/>
      <c r="G67" s="100"/>
      <c r="H67" s="100"/>
      <c r="I67" s="100"/>
      <c r="J67" s="100"/>
      <c r="K67" s="100"/>
      <c r="L67" s="100"/>
      <c r="M67" s="100"/>
      <c r="N67" s="100"/>
    </row>
    <row r="68" spans="1:14" x14ac:dyDescent="0.25">
      <c r="A68" s="4">
        <f t="shared" ref="A68:A101" si="1">A67+1</f>
        <v>67</v>
      </c>
      <c r="B68" s="1">
        <v>5.1321750830242152E-2</v>
      </c>
    </row>
    <row r="69" spans="1:14" x14ac:dyDescent="0.25">
      <c r="A69" s="4">
        <f t="shared" si="1"/>
        <v>68</v>
      </c>
      <c r="B69" s="1">
        <v>5.1381167220161394E-2</v>
      </c>
    </row>
    <row r="70" spans="1:14" x14ac:dyDescent="0.25">
      <c r="A70" s="4">
        <f t="shared" si="1"/>
        <v>69</v>
      </c>
      <c r="B70" s="1">
        <v>5.144058361008063E-2</v>
      </c>
    </row>
    <row r="71" spans="1:14" x14ac:dyDescent="0.25">
      <c r="A71" s="4">
        <f t="shared" si="1"/>
        <v>70</v>
      </c>
      <c r="B71" s="1">
        <v>5.1499999999999997E-2</v>
      </c>
    </row>
    <row r="72" spans="1:14" x14ac:dyDescent="0.25">
      <c r="A72" s="4">
        <f t="shared" si="1"/>
        <v>71</v>
      </c>
      <c r="B72" s="1">
        <v>5.1499999999999997E-2</v>
      </c>
    </row>
    <row r="73" spans="1:14" x14ac:dyDescent="0.25">
      <c r="A73" s="4">
        <f t="shared" si="1"/>
        <v>72</v>
      </c>
      <c r="B73" s="1">
        <v>5.1499999999999997E-2</v>
      </c>
    </row>
    <row r="74" spans="1:14" x14ac:dyDescent="0.25">
      <c r="A74" s="4">
        <f t="shared" si="1"/>
        <v>73</v>
      </c>
      <c r="B74" s="1">
        <v>5.1499999999999997E-2</v>
      </c>
    </row>
    <row r="75" spans="1:14" x14ac:dyDescent="0.25">
      <c r="A75" s="4">
        <f t="shared" si="1"/>
        <v>74</v>
      </c>
      <c r="B75" s="1">
        <v>5.1499999999999997E-2</v>
      </c>
    </row>
    <row r="76" spans="1:14" x14ac:dyDescent="0.25">
      <c r="A76" s="4">
        <f t="shared" si="1"/>
        <v>75</v>
      </c>
      <c r="B76" s="1">
        <v>5.1499999999999997E-2</v>
      </c>
    </row>
    <row r="77" spans="1:14" x14ac:dyDescent="0.25">
      <c r="A77" s="4">
        <f t="shared" si="1"/>
        <v>76</v>
      </c>
      <c r="B77" s="1">
        <v>5.1499999999999997E-2</v>
      </c>
    </row>
    <row r="78" spans="1:14" x14ac:dyDescent="0.25">
      <c r="A78" s="4">
        <f t="shared" si="1"/>
        <v>77</v>
      </c>
      <c r="B78" s="1">
        <v>5.1499999999999997E-2</v>
      </c>
    </row>
    <row r="79" spans="1:14" x14ac:dyDescent="0.25">
      <c r="A79" s="4">
        <f t="shared" si="1"/>
        <v>78</v>
      </c>
      <c r="B79" s="1">
        <v>5.1499999999999997E-2</v>
      </c>
    </row>
    <row r="80" spans="1:14" x14ac:dyDescent="0.25">
      <c r="A80" s="4">
        <f t="shared" si="1"/>
        <v>79</v>
      </c>
      <c r="B80" s="1">
        <v>5.1499999999999997E-2</v>
      </c>
    </row>
    <row r="81" spans="1:2" x14ac:dyDescent="0.25">
      <c r="A81" s="4">
        <f t="shared" si="1"/>
        <v>80</v>
      </c>
      <c r="B81" s="1">
        <v>5.1499999999999997E-2</v>
      </c>
    </row>
    <row r="82" spans="1:2" x14ac:dyDescent="0.25">
      <c r="A82" s="4">
        <f t="shared" si="1"/>
        <v>81</v>
      </c>
      <c r="B82" s="1">
        <v>5.1499999999999997E-2</v>
      </c>
    </row>
    <row r="83" spans="1:2" x14ac:dyDescent="0.25">
      <c r="A83" s="4">
        <f t="shared" si="1"/>
        <v>82</v>
      </c>
      <c r="B83" s="1">
        <v>5.1499999999999997E-2</v>
      </c>
    </row>
    <row r="84" spans="1:2" x14ac:dyDescent="0.25">
      <c r="A84" s="4">
        <f t="shared" si="1"/>
        <v>83</v>
      </c>
      <c r="B84" s="1">
        <v>5.1499999999999997E-2</v>
      </c>
    </row>
    <row r="85" spans="1:2" x14ac:dyDescent="0.25">
      <c r="A85" s="4">
        <f t="shared" si="1"/>
        <v>84</v>
      </c>
      <c r="B85" s="1">
        <v>5.1499999999999997E-2</v>
      </c>
    </row>
    <row r="86" spans="1:2" x14ac:dyDescent="0.25">
      <c r="A86" s="4">
        <f t="shared" si="1"/>
        <v>85</v>
      </c>
      <c r="B86" s="1">
        <v>5.1499999999999997E-2</v>
      </c>
    </row>
    <row r="87" spans="1:2" x14ac:dyDescent="0.25">
      <c r="A87" s="4">
        <f t="shared" si="1"/>
        <v>86</v>
      </c>
      <c r="B87" s="1">
        <v>5.1499999999999997E-2</v>
      </c>
    </row>
    <row r="88" spans="1:2" x14ac:dyDescent="0.25">
      <c r="A88" s="4">
        <f t="shared" si="1"/>
        <v>87</v>
      </c>
      <c r="B88" s="1">
        <v>5.1499999999999997E-2</v>
      </c>
    </row>
    <row r="89" spans="1:2" x14ac:dyDescent="0.25">
      <c r="A89" s="4">
        <f t="shared" si="1"/>
        <v>88</v>
      </c>
      <c r="B89" s="1">
        <v>5.1499999999999997E-2</v>
      </c>
    </row>
    <row r="90" spans="1:2" x14ac:dyDescent="0.25">
      <c r="A90" s="4">
        <f t="shared" si="1"/>
        <v>89</v>
      </c>
      <c r="B90" s="1">
        <v>5.1499999999999997E-2</v>
      </c>
    </row>
    <row r="91" spans="1:2" x14ac:dyDescent="0.25">
      <c r="A91" s="4">
        <f t="shared" si="1"/>
        <v>90</v>
      </c>
      <c r="B91" s="1">
        <v>5.1499999999999997E-2</v>
      </c>
    </row>
    <row r="92" spans="1:2" x14ac:dyDescent="0.25">
      <c r="A92" s="4">
        <f t="shared" si="1"/>
        <v>91</v>
      </c>
      <c r="B92" s="1">
        <v>5.1499999999999997E-2</v>
      </c>
    </row>
    <row r="93" spans="1:2" x14ac:dyDescent="0.25">
      <c r="A93" s="4">
        <f t="shared" si="1"/>
        <v>92</v>
      </c>
      <c r="B93" s="1">
        <v>5.1499999999999997E-2</v>
      </c>
    </row>
    <row r="94" spans="1:2" x14ac:dyDescent="0.25">
      <c r="A94" s="4">
        <f t="shared" si="1"/>
        <v>93</v>
      </c>
      <c r="B94" s="1">
        <v>5.1499999999999997E-2</v>
      </c>
    </row>
    <row r="95" spans="1:2" x14ac:dyDescent="0.25">
      <c r="A95" s="4">
        <f t="shared" si="1"/>
        <v>94</v>
      </c>
      <c r="B95" s="1">
        <v>5.1499999999999997E-2</v>
      </c>
    </row>
    <row r="96" spans="1:2" x14ac:dyDescent="0.25">
      <c r="A96" s="4">
        <f t="shared" si="1"/>
        <v>95</v>
      </c>
      <c r="B96" s="1">
        <v>5.1499999999999997E-2</v>
      </c>
    </row>
    <row r="97" spans="1:2" x14ac:dyDescent="0.25">
      <c r="A97" s="4">
        <f t="shared" si="1"/>
        <v>96</v>
      </c>
      <c r="B97" s="1">
        <v>5.1499999999999997E-2</v>
      </c>
    </row>
    <row r="98" spans="1:2" x14ac:dyDescent="0.25">
      <c r="A98" s="4">
        <f t="shared" si="1"/>
        <v>97</v>
      </c>
      <c r="B98" s="1">
        <v>5.1499999999999997E-2</v>
      </c>
    </row>
    <row r="99" spans="1:2" x14ac:dyDescent="0.25">
      <c r="A99" s="4">
        <f t="shared" si="1"/>
        <v>98</v>
      </c>
      <c r="B99" s="1">
        <v>5.1499999999999997E-2</v>
      </c>
    </row>
    <row r="100" spans="1:2" x14ac:dyDescent="0.25">
      <c r="A100" s="4">
        <f t="shared" si="1"/>
        <v>99</v>
      </c>
      <c r="B100" s="1">
        <v>5.1499999999999997E-2</v>
      </c>
    </row>
    <row r="101" spans="1:2" x14ac:dyDescent="0.25">
      <c r="A101" s="6">
        <f t="shared" si="1"/>
        <v>100</v>
      </c>
      <c r="B101" s="2">
        <v>5.1499999999999997E-2</v>
      </c>
    </row>
  </sheetData>
  <mergeCells count="4">
    <mergeCell ref="D51:N54"/>
    <mergeCell ref="D55:N57"/>
    <mergeCell ref="D58:N61"/>
    <mergeCell ref="D62:N6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2F25D-7D7F-46F2-BD5F-BA58718345BE}">
  <sheetPr codeName="Sheet4"/>
  <dimension ref="A1:AF87"/>
  <sheetViews>
    <sheetView zoomScale="75" zoomScaleNormal="75" workbookViewId="0">
      <selection activeCell="C4" sqref="C4"/>
    </sheetView>
  </sheetViews>
  <sheetFormatPr defaultRowHeight="15" x14ac:dyDescent="0.25"/>
  <cols>
    <col min="1" max="1" width="17.7109375" style="3" customWidth="1"/>
    <col min="2" max="5" width="22.140625" style="3" customWidth="1"/>
    <col min="7" max="7" width="20.5703125" bestFit="1" customWidth="1"/>
    <col min="8" max="8" width="14.5703125" bestFit="1" customWidth="1"/>
    <col min="25" max="25" width="9.5703125" customWidth="1"/>
    <col min="26" max="26" width="13.85546875" bestFit="1" customWidth="1"/>
  </cols>
  <sheetData>
    <row r="1" spans="1:32" ht="42.75" customHeight="1" x14ac:dyDescent="0.25">
      <c r="A1" s="5" t="s">
        <v>0</v>
      </c>
      <c r="B1" s="5" t="s">
        <v>37</v>
      </c>
      <c r="C1" s="5" t="s">
        <v>38</v>
      </c>
      <c r="D1" s="5" t="s">
        <v>39</v>
      </c>
      <c r="E1" s="5" t="s">
        <v>40</v>
      </c>
      <c r="F1" s="18"/>
      <c r="G1" s="17" t="s">
        <v>43</v>
      </c>
      <c r="H1" s="7">
        <f>Liquid_Reference_Curve!E1</f>
        <v>45747</v>
      </c>
    </row>
    <row r="2" spans="1:32" x14ac:dyDescent="0.25">
      <c r="A2" s="10">
        <v>1</v>
      </c>
      <c r="B2" s="11">
        <v>2.5308428560100626E-2</v>
      </c>
      <c r="C2" s="11">
        <v>2.5627817049602965E-2</v>
      </c>
      <c r="D2" s="11">
        <v>3.0141170868803236E-2</v>
      </c>
      <c r="E2" s="11">
        <v>3.2120752260085143E-2</v>
      </c>
      <c r="Y2" s="88"/>
      <c r="Z2" s="88"/>
      <c r="AA2" s="88"/>
      <c r="AB2" s="88"/>
      <c r="AC2" s="89"/>
      <c r="AD2" s="89"/>
      <c r="AE2" s="89"/>
      <c r="AF2" s="89"/>
    </row>
    <row r="3" spans="1:32" x14ac:dyDescent="0.25">
      <c r="A3" s="4">
        <v>2</v>
      </c>
      <c r="B3" s="1">
        <v>2.4689860199596403E-2</v>
      </c>
      <c r="C3" s="8">
        <v>2.5459440047539861E-2</v>
      </c>
      <c r="D3" s="1">
        <v>3.1932656482750676E-2</v>
      </c>
      <c r="E3" s="12">
        <v>3.4351694700690549E-2</v>
      </c>
      <c r="Y3" s="88"/>
      <c r="Z3" s="88"/>
      <c r="AA3" s="88"/>
      <c r="AB3" s="88"/>
      <c r="AC3" s="89"/>
      <c r="AD3" s="89"/>
      <c r="AE3" s="89"/>
      <c r="AF3" s="89"/>
    </row>
    <row r="4" spans="1:32" x14ac:dyDescent="0.25">
      <c r="A4" s="4">
        <v>3</v>
      </c>
      <c r="B4" s="1">
        <v>2.4991259094675256E-2</v>
      </c>
      <c r="C4" s="8">
        <v>2.6379550530070128E-2</v>
      </c>
      <c r="D4" s="1">
        <v>3.333750917994327E-2</v>
      </c>
      <c r="E4" s="12">
        <v>3.5809882884298982E-2</v>
      </c>
      <c r="Y4" s="88"/>
      <c r="Z4" s="88"/>
      <c r="AA4" s="88"/>
      <c r="AB4" s="88"/>
      <c r="AC4" s="89"/>
      <c r="AD4" s="89"/>
      <c r="AE4" s="89"/>
      <c r="AF4" s="89"/>
    </row>
    <row r="5" spans="1:32" x14ac:dyDescent="0.25">
      <c r="A5" s="4">
        <v>4</v>
      </c>
      <c r="B5" s="1">
        <v>2.5709714044355181E-2</v>
      </c>
      <c r="C5" s="8">
        <v>2.7750851011703936E-2</v>
      </c>
      <c r="D5" s="1">
        <v>3.4822987370997982E-2</v>
      </c>
      <c r="E5" s="12">
        <v>3.7441711899475205E-2</v>
      </c>
      <c r="Y5" s="88"/>
      <c r="Z5" s="88"/>
      <c r="AA5" s="88"/>
      <c r="AB5" s="88"/>
      <c r="AC5" s="89"/>
      <c r="AD5" s="89"/>
      <c r="AE5" s="89"/>
      <c r="AF5" s="89"/>
    </row>
    <row r="6" spans="1:32" x14ac:dyDescent="0.25">
      <c r="A6" s="4">
        <v>5</v>
      </c>
      <c r="B6" s="1">
        <v>2.6570673438192749E-2</v>
      </c>
      <c r="C6" s="8">
        <v>2.934402864835417E-2</v>
      </c>
      <c r="D6" s="1">
        <v>3.6300206382752664E-2</v>
      </c>
      <c r="E6" s="12">
        <v>3.9136185404726076E-2</v>
      </c>
      <c r="Y6" s="88"/>
      <c r="Z6" s="88"/>
      <c r="AA6" s="88"/>
      <c r="AB6" s="88"/>
      <c r="AC6" s="89"/>
      <c r="AD6" s="89"/>
      <c r="AE6" s="89"/>
      <c r="AF6" s="89"/>
    </row>
    <row r="7" spans="1:32" x14ac:dyDescent="0.25">
      <c r="A7" s="4">
        <v>6</v>
      </c>
      <c r="B7" s="1">
        <v>2.7431175811454489E-2</v>
      </c>
      <c r="C7" s="8">
        <v>3.1006128481223971E-2</v>
      </c>
      <c r="D7" s="1">
        <v>3.7711770045556703E-2</v>
      </c>
      <c r="E7" s="12">
        <v>4.0814730835086133E-2</v>
      </c>
      <c r="Y7" s="88"/>
      <c r="Z7" s="88"/>
      <c r="AA7" s="88"/>
      <c r="AB7" s="88"/>
      <c r="AC7" s="89"/>
      <c r="AD7" s="89"/>
      <c r="AE7" s="89"/>
      <c r="AF7" s="89"/>
    </row>
    <row r="8" spans="1:32" x14ac:dyDescent="0.25">
      <c r="A8" s="4">
        <v>7</v>
      </c>
      <c r="B8" s="1">
        <v>2.82229454099725E-2</v>
      </c>
      <c r="C8" s="8">
        <v>3.2638049106724409E-2</v>
      </c>
      <c r="D8" s="1">
        <v>3.902270453943002E-2</v>
      </c>
      <c r="E8" s="12">
        <v>4.2423360585557957E-2</v>
      </c>
      <c r="Y8" s="88"/>
      <c r="Z8" s="88"/>
      <c r="AA8" s="88"/>
      <c r="AB8" s="88"/>
      <c r="AC8" s="89"/>
      <c r="AD8" s="89"/>
      <c r="AE8" s="89"/>
      <c r="AF8" s="89"/>
    </row>
    <row r="9" spans="1:32" x14ac:dyDescent="0.25">
      <c r="A9" s="4">
        <v>8</v>
      </c>
      <c r="B9" s="1">
        <v>2.8919041459836814E-2</v>
      </c>
      <c r="C9" s="8">
        <v>3.4178438131329925E-2</v>
      </c>
      <c r="D9" s="1">
        <v>4.0213816257396839E-2</v>
      </c>
      <c r="E9" s="12">
        <v>4.3926619197900196E-2</v>
      </c>
      <c r="Y9" s="88"/>
      <c r="Z9" s="88"/>
      <c r="AA9" s="88"/>
      <c r="AB9" s="88"/>
      <c r="AC9" s="89"/>
      <c r="AD9" s="89"/>
      <c r="AE9" s="89"/>
      <c r="AF9" s="89"/>
    </row>
    <row r="10" spans="1:32" x14ac:dyDescent="0.25">
      <c r="A10" s="4">
        <v>9</v>
      </c>
      <c r="B10" s="1">
        <v>2.9514490673042904E-2</v>
      </c>
      <c r="C10" s="8">
        <v>3.5592142220306267E-2</v>
      </c>
      <c r="D10" s="1">
        <v>4.1276838718059317E-2</v>
      </c>
      <c r="E10" s="12">
        <v>4.530290448849339E-2</v>
      </c>
      <c r="Y10" s="88"/>
      <c r="Z10" s="88"/>
      <c r="AA10" s="88"/>
      <c r="AB10" s="88"/>
      <c r="AC10" s="89"/>
      <c r="AD10" s="89"/>
      <c r="AE10" s="89"/>
      <c r="AF10" s="89"/>
    </row>
    <row r="11" spans="1:32" x14ac:dyDescent="0.25">
      <c r="A11" s="4">
        <v>10</v>
      </c>
      <c r="B11" s="1">
        <v>3.0015210792002422E-2</v>
      </c>
      <c r="C11" s="8">
        <v>3.6861929827087803E-2</v>
      </c>
      <c r="D11" s="1">
        <v>4.2210903389304999E-2</v>
      </c>
      <c r="E11" s="12">
        <v>4.6540853506433111E-2</v>
      </c>
      <c r="Y11" s="88"/>
      <c r="Z11" s="88"/>
      <c r="AA11" s="88"/>
      <c r="AB11" s="88"/>
      <c r="AC11" s="89"/>
      <c r="AD11" s="89"/>
      <c r="AE11" s="89"/>
      <c r="AF11" s="89"/>
    </row>
    <row r="12" spans="1:32" x14ac:dyDescent="0.25">
      <c r="A12" s="4">
        <v>11</v>
      </c>
      <c r="B12" s="1">
        <v>3.043182115093801E-2</v>
      </c>
      <c r="C12" s="8">
        <v>3.7982578960820357E-2</v>
      </c>
      <c r="D12" s="1">
        <v>4.3019990606792957E-2</v>
      </c>
      <c r="E12" s="12">
        <v>4.763655774847475E-2</v>
      </c>
      <c r="Y12" s="88"/>
      <c r="Z12" s="88"/>
      <c r="AA12" s="88"/>
      <c r="AB12" s="88"/>
      <c r="AC12" s="89"/>
      <c r="AD12" s="89"/>
      <c r="AE12" s="89"/>
      <c r="AF12" s="89"/>
    </row>
    <row r="13" spans="1:32" x14ac:dyDescent="0.25">
      <c r="A13" s="4">
        <v>12</v>
      </c>
      <c r="B13" s="1">
        <v>3.0776304703509672E-2</v>
      </c>
      <c r="C13" s="8">
        <v>3.8956678526405941E-2</v>
      </c>
      <c r="D13" s="1">
        <v>4.3711105013044538E-2</v>
      </c>
      <c r="E13" s="12">
        <v>4.8591425876019168E-2</v>
      </c>
      <c r="Y13" s="88"/>
      <c r="Z13" s="88"/>
      <c r="AA13" s="88"/>
      <c r="AB13" s="88"/>
      <c r="AC13" s="89"/>
      <c r="AD13" s="89"/>
      <c r="AE13" s="89"/>
      <c r="AF13" s="89"/>
    </row>
    <row r="14" spans="1:32" x14ac:dyDescent="0.25">
      <c r="A14" s="4">
        <v>13</v>
      </c>
      <c r="B14" s="1">
        <v>3.1060309127135755E-2</v>
      </c>
      <c r="C14" s="8">
        <v>3.9791671368502923E-2</v>
      </c>
      <c r="D14" s="1">
        <v>4.4292984978115735E-2</v>
      </c>
      <c r="E14" s="12">
        <v>4.9410552425643406E-2</v>
      </c>
      <c r="Y14" s="88"/>
      <c r="Z14" s="88"/>
      <c r="AA14" s="88"/>
      <c r="AB14" s="88"/>
      <c r="AC14" s="89"/>
      <c r="AD14" s="89"/>
      <c r="AE14" s="89"/>
      <c r="AF14" s="89"/>
    </row>
    <row r="15" spans="1:32" x14ac:dyDescent="0.25">
      <c r="A15" s="4">
        <v>14</v>
      </c>
      <c r="B15" s="1">
        <v>3.1294370083321921E-2</v>
      </c>
      <c r="C15" s="8">
        <v>4.0497795365584732E-2</v>
      </c>
      <c r="D15" s="1">
        <v>4.477520382979594E-2</v>
      </c>
      <c r="E15" s="12">
        <v>5.0101481652293334E-2</v>
      </c>
      <c r="Y15" s="88"/>
      <c r="Z15" s="88"/>
      <c r="AA15" s="88"/>
      <c r="AB15" s="88"/>
      <c r="AC15" s="89"/>
      <c r="AD15" s="89"/>
      <c r="AE15" s="89"/>
      <c r="AF15" s="89"/>
    </row>
    <row r="16" spans="1:32" x14ac:dyDescent="0.25">
      <c r="A16" s="4">
        <v>15</v>
      </c>
      <c r="B16" s="1">
        <v>3.1487637106123678E-2</v>
      </c>
      <c r="C16" s="8">
        <v>4.1086671638627781E-2</v>
      </c>
      <c r="D16" s="1">
        <v>4.5167556896062777E-2</v>
      </c>
      <c r="E16" s="12">
        <v>5.0673279321515663E-2</v>
      </c>
      <c r="Y16" s="88"/>
      <c r="Z16" s="88"/>
      <c r="AA16" s="88"/>
      <c r="AB16" s="88"/>
      <c r="AC16" s="89"/>
      <c r="AD16" s="89"/>
      <c r="AE16" s="89"/>
      <c r="AF16" s="89"/>
    </row>
    <row r="17" spans="1:32" x14ac:dyDescent="0.25">
      <c r="A17" s="4">
        <v>16</v>
      </c>
      <c r="B17" s="1">
        <v>3.1647860130911587E-2</v>
      </c>
      <c r="C17" s="8">
        <v>4.1570356559401223E-2</v>
      </c>
      <c r="D17" s="1">
        <v>4.5479655500076932E-2</v>
      </c>
      <c r="E17" s="12">
        <v>5.1135843758468358E-2</v>
      </c>
      <c r="Y17" s="88"/>
      <c r="Z17" s="88"/>
      <c r="AA17" s="88"/>
      <c r="AB17" s="88"/>
      <c r="AC17" s="89"/>
      <c r="AD17" s="89"/>
      <c r="AE17" s="89"/>
      <c r="AF17" s="89"/>
    </row>
    <row r="18" spans="1:32" x14ac:dyDescent="0.25">
      <c r="A18" s="4">
        <v>17</v>
      </c>
      <c r="B18" s="1">
        <v>3.1781499844843797E-2</v>
      </c>
      <c r="C18" s="8">
        <v>4.1960723808021738E-2</v>
      </c>
      <c r="D18" s="1">
        <v>4.5720669426305038E-2</v>
      </c>
      <c r="E18" s="12">
        <v>5.1499402013276629E-2</v>
      </c>
      <c r="Y18" s="88"/>
      <c r="Z18" s="88"/>
      <c r="AA18" s="88"/>
      <c r="AB18" s="88"/>
      <c r="AC18" s="89"/>
      <c r="AD18" s="89"/>
      <c r="AE18" s="89"/>
      <c r="AF18" s="89"/>
    </row>
    <row r="19" spans="1:32" x14ac:dyDescent="0.25">
      <c r="A19" s="4">
        <v>18</v>
      </c>
      <c r="B19" s="1">
        <v>3.1893886695575357E-2</v>
      </c>
      <c r="C19" s="8">
        <v>4.2269079147315036E-2</v>
      </c>
      <c r="D19" s="1">
        <v>4.5899174671096832E-2</v>
      </c>
      <c r="E19" s="12">
        <v>5.1774148510371099E-2</v>
      </c>
      <c r="Y19" s="88"/>
      <c r="Z19" s="88"/>
      <c r="AA19" s="88"/>
      <c r="AB19" s="88"/>
      <c r="AC19" s="89"/>
      <c r="AD19" s="89"/>
      <c r="AE19" s="89"/>
      <c r="AF19" s="89"/>
    </row>
    <row r="20" spans="1:32" x14ac:dyDescent="0.25">
      <c r="A20" s="4">
        <v>19</v>
      </c>
      <c r="B20" s="1">
        <v>3.1989389044641658E-2</v>
      </c>
      <c r="C20" s="8">
        <v>4.2505937352337764E-2</v>
      </c>
      <c r="D20" s="1">
        <v>4.6023074751241122E-2</v>
      </c>
      <c r="E20" s="12">
        <v>5.1969992675464871E-2</v>
      </c>
      <c r="Y20" s="88"/>
      <c r="Z20" s="88"/>
      <c r="AA20" s="88"/>
      <c r="AB20" s="88"/>
      <c r="AC20" s="89"/>
      <c r="AD20" s="89"/>
      <c r="AE20" s="89"/>
      <c r="AF20" s="89"/>
    </row>
    <row r="21" spans="1:32" x14ac:dyDescent="0.25">
      <c r="A21" s="4">
        <v>20</v>
      </c>
      <c r="B21" s="1">
        <v>3.2071571182859193E-2</v>
      </c>
      <c r="C21" s="8">
        <v>4.2680910393583682E-2</v>
      </c>
      <c r="D21" s="1">
        <v>4.6099572409015188E-2</v>
      </c>
      <c r="E21" s="12">
        <v>5.2096389278394106E-2</v>
      </c>
      <c r="Y21" s="88"/>
      <c r="Z21" s="88"/>
      <c r="AA21" s="88"/>
      <c r="AB21" s="88"/>
      <c r="AC21" s="89"/>
      <c r="AD21" s="89"/>
      <c r="AE21" s="89"/>
      <c r="AF21" s="89"/>
    </row>
    <row r="22" spans="1:32" x14ac:dyDescent="0.25">
      <c r="A22" s="4">
        <v>21</v>
      </c>
      <c r="B22" s="1">
        <v>3.2143333106119387E-2</v>
      </c>
      <c r="C22" s="8">
        <v>4.2802670380708285E-2</v>
      </c>
      <c r="D22" s="1">
        <v>4.6135174932243173E-2</v>
      </c>
      <c r="E22" s="12">
        <v>5.2162230979563295E-2</v>
      </c>
      <c r="Y22" s="88"/>
      <c r="Z22" s="88"/>
      <c r="AA22" s="88"/>
      <c r="AB22" s="88"/>
      <c r="AC22" s="89"/>
      <c r="AD22" s="89"/>
      <c r="AE22" s="89"/>
      <c r="AF22" s="89"/>
    </row>
    <row r="23" spans="1:32" x14ac:dyDescent="0.25">
      <c r="A23" s="4">
        <v>22</v>
      </c>
      <c r="B23" s="1">
        <v>3.2207029888938754E-2</v>
      </c>
      <c r="C23" s="8">
        <v>4.2878961301830998E-2</v>
      </c>
      <c r="D23" s="1">
        <v>4.6135721041267397E-2</v>
      </c>
      <c r="E23" s="12">
        <v>5.2175787124980388E-2</v>
      </c>
      <c r="Y23" s="88"/>
      <c r="Z23" s="88"/>
      <c r="AA23" s="88"/>
      <c r="AB23" s="88"/>
      <c r="AC23" s="89"/>
      <c r="AD23" s="89"/>
      <c r="AE23" s="89"/>
      <c r="AF23" s="89"/>
    </row>
    <row r="24" spans="1:32" x14ac:dyDescent="0.25">
      <c r="A24" s="4">
        <v>23</v>
      </c>
      <c r="B24" s="1">
        <v>3.2264571448845647E-2</v>
      </c>
      <c r="C24" s="8">
        <v>4.2916641257711552E-2</v>
      </c>
      <c r="D24" s="1">
        <v>4.6106420790072766E-2</v>
      </c>
      <c r="E24" s="12">
        <v>5.2144676439789484E-2</v>
      </c>
      <c r="Y24" s="88"/>
      <c r="Z24" s="88"/>
      <c r="AA24" s="88"/>
      <c r="AB24" s="88"/>
      <c r="AC24" s="89"/>
      <c r="AD24" s="89"/>
      <c r="AE24" s="89"/>
      <c r="AF24" s="89"/>
    </row>
    <row r="25" spans="1:32" x14ac:dyDescent="0.25">
      <c r="A25" s="4">
        <v>24</v>
      </c>
      <c r="B25" s="1">
        <v>3.2317504793903495E-2</v>
      </c>
      <c r="C25" s="8">
        <v>4.2921742444295141E-2</v>
      </c>
      <c r="D25" s="1">
        <v>4.6051902495849895E-2</v>
      </c>
      <c r="E25" s="12">
        <v>5.2075864114313974E-2</v>
      </c>
      <c r="Y25" s="88"/>
      <c r="Z25" s="88"/>
      <c r="AA25" s="88"/>
      <c r="AB25" s="88"/>
      <c r="AC25" s="89"/>
      <c r="AD25" s="89"/>
      <c r="AE25" s="89"/>
      <c r="AF25" s="89"/>
    </row>
    <row r="26" spans="1:32" x14ac:dyDescent="0.25">
      <c r="A26" s="4">
        <v>25</v>
      </c>
      <c r="B26" s="1">
        <v>3.2367081257922647E-2</v>
      </c>
      <c r="C26" s="8">
        <v>4.2899540140630243E-2</v>
      </c>
      <c r="D26" s="1">
        <v>4.5976262584633609E-2</v>
      </c>
      <c r="E26" s="12">
        <v>5.1975676013464644E-2</v>
      </c>
      <c r="Y26" s="88"/>
      <c r="Z26" s="88"/>
      <c r="AA26" s="88"/>
      <c r="AB26" s="88"/>
      <c r="AC26" s="89"/>
      <c r="AD26" s="89"/>
      <c r="AE26" s="89"/>
      <c r="AF26" s="89"/>
    </row>
    <row r="27" spans="1:32" x14ac:dyDescent="0.25">
      <c r="A27" s="4">
        <v>26</v>
      </c>
      <c r="B27" s="1">
        <v>3.241431119214E-2</v>
      </c>
      <c r="C27" s="8">
        <v>4.2854624826540677E-2</v>
      </c>
      <c r="D27" s="1">
        <v>4.588311559759517E-2</v>
      </c>
      <c r="E27" s="12">
        <v>5.1849824493305441E-2</v>
      </c>
      <c r="Y27" s="88"/>
      <c r="Z27" s="88"/>
      <c r="AA27" s="88"/>
      <c r="AB27" s="88"/>
      <c r="AC27" s="89"/>
      <c r="AD27" s="89"/>
      <c r="AE27" s="89"/>
      <c r="AF27" s="89"/>
    </row>
    <row r="28" spans="1:32" x14ac:dyDescent="0.25">
      <c r="A28" s="4">
        <v>27</v>
      </c>
      <c r="B28" s="1">
        <v>3.2460008342953817E-2</v>
      </c>
      <c r="C28" s="8">
        <v>4.2790973592404358E-2</v>
      </c>
      <c r="D28" s="1">
        <v>4.577564257666511E-2</v>
      </c>
      <c r="E28" s="12">
        <v>5.1703441676770101E-2</v>
      </c>
      <c r="Y28" s="88"/>
      <c r="Z28" s="88"/>
      <c r="AA28" s="88"/>
      <c r="AB28" s="88"/>
      <c r="AC28" s="89"/>
      <c r="AD28" s="89"/>
      <c r="AE28" s="89"/>
      <c r="AF28" s="89"/>
    </row>
    <row r="29" spans="1:32" x14ac:dyDescent="0.25">
      <c r="A29" s="4">
        <v>28</v>
      </c>
      <c r="B29" s="1">
        <v>3.2504825834540618E-2</v>
      </c>
      <c r="C29" s="8">
        <v>4.2712018438328725E-2</v>
      </c>
      <c r="D29" s="1">
        <v>4.5656636739850542E-2</v>
      </c>
      <c r="E29" s="12">
        <v>5.1541117103637069E-2</v>
      </c>
      <c r="Y29" s="88"/>
      <c r="Z29" s="88"/>
      <c r="AA29" s="88"/>
      <c r="AB29" s="88"/>
      <c r="AC29" s="89"/>
      <c r="AD29" s="89"/>
      <c r="AE29" s="89"/>
      <c r="AF29" s="89"/>
    </row>
    <row r="30" spans="1:32" x14ac:dyDescent="0.25">
      <c r="A30" s="4">
        <v>29</v>
      </c>
      <c r="B30" s="1">
        <v>3.2549285360187863E-2</v>
      </c>
      <c r="C30" s="8">
        <v>4.2620710058574707E-2</v>
      </c>
      <c r="D30" s="1">
        <v>4.5528545841072354E-2</v>
      </c>
      <c r="E30" s="12">
        <v>5.1366937491781783E-2</v>
      </c>
      <c r="Y30" s="88"/>
      <c r="Z30" s="88"/>
      <c r="AA30" s="88"/>
      <c r="AB30" s="88"/>
      <c r="AC30" s="89"/>
      <c r="AD30" s="89"/>
      <c r="AE30" s="89"/>
      <c r="AF30" s="89"/>
    </row>
    <row r="31" spans="1:32" x14ac:dyDescent="0.25">
      <c r="A31" s="6">
        <v>30</v>
      </c>
      <c r="B31" s="2">
        <v>3.2593800898288672E-2</v>
      </c>
      <c r="C31" s="13">
        <v>4.2519576391549574E-2</v>
      </c>
      <c r="D31" s="2">
        <v>4.5393510942714599E-2</v>
      </c>
      <c r="E31" s="14">
        <v>5.1184526978558909E-2</v>
      </c>
      <c r="Y31" s="88"/>
      <c r="Z31" s="88"/>
      <c r="AA31" s="88"/>
      <c r="AB31" s="88"/>
      <c r="AC31" s="89"/>
      <c r="AD31" s="89"/>
      <c r="AE31" s="89"/>
      <c r="AF31" s="89"/>
    </row>
    <row r="32" spans="1:32" x14ac:dyDescent="0.25">
      <c r="A32" s="9"/>
      <c r="B32" s="8"/>
      <c r="C32" s="8"/>
      <c r="D32" s="8"/>
      <c r="E32" s="8"/>
    </row>
    <row r="33" spans="1:17" x14ac:dyDescent="0.25">
      <c r="A33" s="18" t="s">
        <v>215</v>
      </c>
      <c r="B33"/>
      <c r="C33" s="8"/>
      <c r="D33" s="8"/>
      <c r="E33" s="8"/>
    </row>
    <row r="34" spans="1:17" x14ac:dyDescent="0.25">
      <c r="A34" s="90" t="s">
        <v>45</v>
      </c>
      <c r="B34"/>
      <c r="C34" s="8"/>
      <c r="D34" s="8"/>
      <c r="E34" s="8"/>
      <c r="G34" s="101" t="s">
        <v>2</v>
      </c>
      <c r="H34" s="101"/>
      <c r="I34" s="101"/>
      <c r="J34" s="101"/>
      <c r="K34" s="101"/>
      <c r="L34" s="101"/>
      <c r="M34" s="101"/>
      <c r="N34" s="101"/>
      <c r="O34" s="101"/>
      <c r="P34" s="101"/>
      <c r="Q34" s="101"/>
    </row>
    <row r="35" spans="1:17" x14ac:dyDescent="0.25">
      <c r="A35" s="90"/>
      <c r="B35" s="8"/>
      <c r="C35" s="8"/>
      <c r="D35" s="8"/>
      <c r="E35" s="8"/>
      <c r="G35" s="101"/>
      <c r="H35" s="101"/>
      <c r="I35" s="101"/>
      <c r="J35" s="101"/>
      <c r="K35" s="101"/>
      <c r="L35" s="101"/>
      <c r="M35" s="101"/>
      <c r="N35" s="101"/>
      <c r="O35" s="101"/>
      <c r="P35" s="101"/>
      <c r="Q35" s="101"/>
    </row>
    <row r="36" spans="1:17" ht="45" customHeight="1" x14ac:dyDescent="0.25">
      <c r="A36" s="5" t="s">
        <v>0</v>
      </c>
      <c r="B36" s="5" t="s">
        <v>216</v>
      </c>
      <c r="C36" s="8"/>
      <c r="D36" s="8"/>
      <c r="E36" s="8"/>
      <c r="G36" s="101"/>
      <c r="H36" s="101"/>
      <c r="I36" s="101"/>
      <c r="J36" s="101"/>
      <c r="K36" s="101"/>
      <c r="L36" s="101"/>
      <c r="M36" s="101"/>
      <c r="N36" s="101"/>
      <c r="O36" s="101"/>
      <c r="P36" s="101"/>
      <c r="Q36" s="101"/>
    </row>
    <row r="37" spans="1:17" x14ac:dyDescent="0.25">
      <c r="A37" s="91">
        <v>0.5</v>
      </c>
      <c r="B37" s="92">
        <v>2.622E-2</v>
      </c>
      <c r="C37" s="8"/>
      <c r="D37" s="8"/>
      <c r="E37" s="8"/>
      <c r="G37" s="101"/>
      <c r="H37" s="101"/>
      <c r="I37" s="101"/>
      <c r="J37" s="101"/>
      <c r="K37" s="101"/>
      <c r="L37" s="101"/>
      <c r="M37" s="101"/>
      <c r="N37" s="101"/>
      <c r="O37" s="101"/>
      <c r="P37" s="101"/>
      <c r="Q37" s="101"/>
    </row>
    <row r="38" spans="1:17" x14ac:dyDescent="0.25">
      <c r="A38" s="9"/>
      <c r="B38" s="8"/>
      <c r="C38" s="8"/>
      <c r="D38" s="8"/>
      <c r="E38" s="8"/>
      <c r="G38" s="101" t="s">
        <v>3</v>
      </c>
      <c r="H38" s="101"/>
      <c r="I38" s="101"/>
      <c r="J38" s="101"/>
      <c r="K38" s="101"/>
      <c r="L38" s="101"/>
      <c r="M38" s="101"/>
      <c r="N38" s="101"/>
      <c r="O38" s="101"/>
      <c r="P38" s="101"/>
      <c r="Q38" s="101"/>
    </row>
    <row r="39" spans="1:17" x14ac:dyDescent="0.25">
      <c r="A39" s="9"/>
      <c r="B39" s="8"/>
      <c r="C39" s="8"/>
      <c r="D39" s="8"/>
      <c r="E39" s="8"/>
      <c r="G39" s="101"/>
      <c r="H39" s="101"/>
      <c r="I39" s="101"/>
      <c r="J39" s="101"/>
      <c r="K39" s="101"/>
      <c r="L39" s="101"/>
      <c r="M39" s="101"/>
      <c r="N39" s="101"/>
      <c r="O39" s="101"/>
      <c r="P39" s="101"/>
      <c r="Q39" s="101"/>
    </row>
    <row r="40" spans="1:17" x14ac:dyDescent="0.25">
      <c r="A40" s="9"/>
      <c r="B40" s="8"/>
      <c r="C40" s="8"/>
      <c r="D40" s="8"/>
      <c r="E40" s="8"/>
      <c r="G40" s="101"/>
      <c r="H40" s="101"/>
      <c r="I40" s="101"/>
      <c r="J40" s="101"/>
      <c r="K40" s="101"/>
      <c r="L40" s="101"/>
      <c r="M40" s="101"/>
      <c r="N40" s="101"/>
      <c r="O40" s="101"/>
      <c r="P40" s="101"/>
      <c r="Q40" s="101"/>
    </row>
    <row r="41" spans="1:17" x14ac:dyDescent="0.25">
      <c r="A41" s="9"/>
      <c r="B41" s="8"/>
      <c r="C41" s="8"/>
      <c r="D41" s="8"/>
      <c r="E41" s="8"/>
      <c r="G41" s="100" t="s">
        <v>4</v>
      </c>
      <c r="H41" s="100"/>
      <c r="I41" s="100"/>
      <c r="J41" s="100"/>
      <c r="K41" s="100"/>
      <c r="L41" s="100"/>
      <c r="M41" s="100"/>
      <c r="N41" s="100"/>
      <c r="O41" s="100"/>
      <c r="P41" s="100"/>
      <c r="Q41" s="100"/>
    </row>
    <row r="42" spans="1:17" x14ac:dyDescent="0.25">
      <c r="A42" s="9"/>
      <c r="B42" s="8"/>
      <c r="C42" s="8"/>
      <c r="D42" s="8"/>
      <c r="E42" s="8"/>
      <c r="G42" s="100"/>
      <c r="H42" s="100"/>
      <c r="I42" s="100"/>
      <c r="J42" s="100"/>
      <c r="K42" s="100"/>
      <c r="L42" s="100"/>
      <c r="M42" s="100"/>
      <c r="N42" s="100"/>
      <c r="O42" s="100"/>
      <c r="P42" s="100"/>
      <c r="Q42" s="100"/>
    </row>
    <row r="43" spans="1:17" x14ac:dyDescent="0.25">
      <c r="A43" s="9"/>
      <c r="B43" s="8"/>
      <c r="C43" s="8"/>
      <c r="D43" s="8"/>
      <c r="E43" s="8"/>
      <c r="G43" s="100"/>
      <c r="H43" s="100"/>
      <c r="I43" s="100"/>
      <c r="J43" s="100"/>
      <c r="K43" s="100"/>
      <c r="L43" s="100"/>
      <c r="M43" s="100"/>
      <c r="N43" s="100"/>
      <c r="O43" s="100"/>
      <c r="P43" s="100"/>
      <c r="Q43" s="100"/>
    </row>
    <row r="44" spans="1:17" x14ac:dyDescent="0.25">
      <c r="A44" s="9"/>
      <c r="B44" s="8"/>
      <c r="C44" s="8"/>
      <c r="D44" s="8"/>
      <c r="E44" s="8"/>
      <c r="G44" s="100"/>
      <c r="H44" s="100"/>
      <c r="I44" s="100"/>
      <c r="J44" s="100"/>
      <c r="K44" s="100"/>
      <c r="L44" s="100"/>
      <c r="M44" s="100"/>
      <c r="N44" s="100"/>
      <c r="O44" s="100"/>
      <c r="P44" s="100"/>
      <c r="Q44" s="100"/>
    </row>
    <row r="45" spans="1:17" ht="15" customHeight="1" x14ac:dyDescent="0.25">
      <c r="A45" s="9"/>
      <c r="B45" s="8"/>
      <c r="C45" s="8"/>
      <c r="D45" s="8"/>
      <c r="E45" s="8"/>
      <c r="G45" s="100" t="s">
        <v>32</v>
      </c>
      <c r="H45" s="100"/>
      <c r="I45" s="100"/>
      <c r="J45" s="100"/>
      <c r="K45" s="100"/>
      <c r="L45" s="100"/>
      <c r="M45" s="100"/>
      <c r="N45" s="100"/>
      <c r="O45" s="100"/>
      <c r="P45" s="100"/>
      <c r="Q45" s="100"/>
    </row>
    <row r="46" spans="1:17" x14ac:dyDescent="0.25">
      <c r="A46" s="9"/>
      <c r="B46" s="8"/>
      <c r="C46" s="8"/>
      <c r="D46" s="8"/>
      <c r="E46" s="8"/>
      <c r="G46" s="100"/>
      <c r="H46" s="100"/>
      <c r="I46" s="100"/>
      <c r="J46" s="100"/>
      <c r="K46" s="100"/>
      <c r="L46" s="100"/>
      <c r="M46" s="100"/>
      <c r="N46" s="100"/>
      <c r="O46" s="100"/>
      <c r="P46" s="100"/>
      <c r="Q46" s="100"/>
    </row>
    <row r="47" spans="1:17" x14ac:dyDescent="0.25">
      <c r="A47" s="9"/>
      <c r="B47" s="8"/>
      <c r="C47" s="8"/>
      <c r="D47" s="8"/>
      <c r="E47" s="8"/>
      <c r="G47" s="100"/>
      <c r="H47" s="100"/>
      <c r="I47" s="100"/>
      <c r="J47" s="100"/>
      <c r="K47" s="100"/>
      <c r="L47" s="100"/>
      <c r="M47" s="100"/>
      <c r="N47" s="100"/>
      <c r="O47" s="100"/>
      <c r="P47" s="100"/>
      <c r="Q47" s="100"/>
    </row>
    <row r="48" spans="1:17" x14ac:dyDescent="0.25">
      <c r="A48" s="9"/>
      <c r="B48" s="8"/>
      <c r="C48" s="8"/>
      <c r="D48" s="8"/>
      <c r="E48" s="8"/>
      <c r="G48" s="100"/>
      <c r="H48" s="100"/>
      <c r="I48" s="100"/>
      <c r="J48" s="100"/>
      <c r="K48" s="100"/>
      <c r="L48" s="100"/>
      <c r="M48" s="100"/>
      <c r="N48" s="100"/>
      <c r="O48" s="100"/>
      <c r="P48" s="100"/>
      <c r="Q48" s="100"/>
    </row>
    <row r="49" spans="1:17" x14ac:dyDescent="0.25">
      <c r="A49" s="9"/>
      <c r="B49" s="8"/>
      <c r="C49" s="8"/>
      <c r="D49" s="8"/>
      <c r="E49" s="8"/>
      <c r="G49" s="100"/>
      <c r="H49" s="100"/>
      <c r="I49" s="100"/>
      <c r="J49" s="100"/>
      <c r="K49" s="100"/>
      <c r="L49" s="100"/>
      <c r="M49" s="100"/>
      <c r="N49" s="100"/>
      <c r="O49" s="100"/>
      <c r="P49" s="100"/>
      <c r="Q49" s="100"/>
    </row>
    <row r="50" spans="1:17" x14ac:dyDescent="0.25">
      <c r="A50" s="9"/>
      <c r="B50" s="8"/>
      <c r="C50" s="8"/>
      <c r="D50" s="8"/>
      <c r="E50" s="8"/>
      <c r="G50" s="100"/>
      <c r="H50" s="100"/>
      <c r="I50" s="100"/>
      <c r="J50" s="100"/>
      <c r="K50" s="100"/>
      <c r="L50" s="100"/>
      <c r="M50" s="100"/>
      <c r="N50" s="100"/>
      <c r="O50" s="100"/>
      <c r="P50" s="100"/>
      <c r="Q50" s="100"/>
    </row>
    <row r="51" spans="1:17" x14ac:dyDescent="0.25">
      <c r="A51" s="9"/>
      <c r="B51" s="8"/>
      <c r="C51" s="8"/>
      <c r="D51" s="8"/>
      <c r="E51" s="8"/>
    </row>
    <row r="52" spans="1:17" x14ac:dyDescent="0.25">
      <c r="A52" s="9"/>
      <c r="B52" s="8"/>
      <c r="C52" s="8"/>
      <c r="D52" s="8"/>
      <c r="E52" s="8"/>
    </row>
    <row r="53" spans="1:17" x14ac:dyDescent="0.25">
      <c r="A53" s="9"/>
      <c r="B53" s="8"/>
      <c r="C53" s="8"/>
      <c r="D53" s="8"/>
      <c r="E53" s="8"/>
    </row>
    <row r="54" spans="1:17" x14ac:dyDescent="0.25">
      <c r="A54" s="9"/>
      <c r="B54" s="8"/>
      <c r="C54" s="8"/>
      <c r="D54" s="8"/>
      <c r="E54" s="8"/>
    </row>
    <row r="55" spans="1:17" x14ac:dyDescent="0.25">
      <c r="A55" s="9"/>
      <c r="B55" s="8"/>
      <c r="C55" s="8"/>
      <c r="D55" s="8"/>
      <c r="E55" s="8"/>
    </row>
    <row r="56" spans="1:17" x14ac:dyDescent="0.25">
      <c r="A56" s="9"/>
      <c r="B56" s="8"/>
      <c r="C56" s="8"/>
      <c r="D56" s="8"/>
      <c r="E56" s="8"/>
    </row>
    <row r="57" spans="1:17" x14ac:dyDescent="0.25">
      <c r="A57" s="9"/>
      <c r="B57" s="8"/>
      <c r="C57" s="8"/>
      <c r="D57" s="8"/>
      <c r="E57" s="8"/>
    </row>
    <row r="58" spans="1:17" x14ac:dyDescent="0.25">
      <c r="A58" s="9"/>
      <c r="B58" s="8"/>
      <c r="C58" s="8"/>
      <c r="D58" s="8"/>
      <c r="E58" s="8"/>
    </row>
    <row r="59" spans="1:17" x14ac:dyDescent="0.25">
      <c r="A59" s="9"/>
      <c r="B59" s="8"/>
      <c r="C59" s="8"/>
      <c r="D59" s="8"/>
      <c r="E59" s="8"/>
    </row>
    <row r="60" spans="1:17" x14ac:dyDescent="0.25">
      <c r="A60" s="9"/>
      <c r="B60" s="8"/>
      <c r="C60" s="8"/>
      <c r="D60" s="8"/>
      <c r="E60" s="8"/>
    </row>
    <row r="61" spans="1:17" x14ac:dyDescent="0.25">
      <c r="A61" s="9"/>
      <c r="B61" s="8"/>
      <c r="C61" s="8"/>
      <c r="D61" s="8"/>
      <c r="E61" s="8"/>
    </row>
    <row r="62" spans="1:17" x14ac:dyDescent="0.25">
      <c r="A62" s="9"/>
      <c r="B62" s="8"/>
      <c r="C62" s="8"/>
      <c r="D62" s="8"/>
      <c r="E62" s="8"/>
    </row>
    <row r="63" spans="1:17" x14ac:dyDescent="0.25">
      <c r="A63" s="9"/>
      <c r="B63" s="8"/>
      <c r="C63" s="8"/>
      <c r="D63" s="8"/>
      <c r="E63" s="8"/>
    </row>
    <row r="64" spans="1:17" x14ac:dyDescent="0.25">
      <c r="A64" s="9"/>
      <c r="B64" s="8"/>
      <c r="C64" s="8"/>
      <c r="D64" s="8"/>
      <c r="E64" s="8"/>
    </row>
    <row r="65" spans="1:5" x14ac:dyDescent="0.25">
      <c r="A65" s="9"/>
      <c r="B65" s="8"/>
      <c r="C65" s="8"/>
      <c r="D65" s="8"/>
      <c r="E65" s="8"/>
    </row>
    <row r="66" spans="1:5" x14ac:dyDescent="0.25">
      <c r="A66" s="9"/>
      <c r="B66" s="8"/>
      <c r="C66" s="8"/>
      <c r="D66" s="8"/>
      <c r="E66" s="8"/>
    </row>
    <row r="67" spans="1:5" x14ac:dyDescent="0.25">
      <c r="A67" s="9"/>
      <c r="B67" s="8"/>
      <c r="C67" s="8"/>
      <c r="D67" s="8"/>
      <c r="E67" s="8"/>
    </row>
    <row r="68" spans="1:5" x14ac:dyDescent="0.25">
      <c r="A68" s="9"/>
      <c r="B68" s="8"/>
      <c r="C68" s="8"/>
      <c r="D68" s="8"/>
      <c r="E68" s="8"/>
    </row>
    <row r="69" spans="1:5" x14ac:dyDescent="0.25">
      <c r="A69" s="9"/>
      <c r="B69" s="8"/>
      <c r="C69" s="8"/>
      <c r="D69" s="8"/>
      <c r="E69" s="8"/>
    </row>
    <row r="70" spans="1:5" x14ac:dyDescent="0.25">
      <c r="A70" s="9"/>
      <c r="B70" s="8"/>
      <c r="C70" s="8"/>
      <c r="D70" s="8"/>
      <c r="E70" s="8"/>
    </row>
    <row r="71" spans="1:5" x14ac:dyDescent="0.25">
      <c r="A71" s="9"/>
      <c r="B71" s="8"/>
      <c r="C71" s="8"/>
      <c r="D71" s="8"/>
      <c r="E71" s="8"/>
    </row>
    <row r="72" spans="1:5" x14ac:dyDescent="0.25">
      <c r="A72" s="9"/>
      <c r="B72" s="8"/>
      <c r="C72" s="8"/>
      <c r="D72" s="8"/>
      <c r="E72" s="8"/>
    </row>
    <row r="73" spans="1:5" x14ac:dyDescent="0.25">
      <c r="A73" s="9"/>
      <c r="B73" s="8"/>
      <c r="C73" s="8"/>
      <c r="D73" s="8"/>
      <c r="E73" s="8"/>
    </row>
    <row r="74" spans="1:5" x14ac:dyDescent="0.25">
      <c r="A74" s="9"/>
      <c r="B74" s="8"/>
      <c r="C74" s="8"/>
      <c r="D74" s="8"/>
      <c r="E74" s="8"/>
    </row>
    <row r="75" spans="1:5" x14ac:dyDescent="0.25">
      <c r="A75" s="9"/>
      <c r="B75" s="8"/>
      <c r="C75" s="8"/>
      <c r="D75" s="8"/>
      <c r="E75" s="8"/>
    </row>
    <row r="76" spans="1:5" x14ac:dyDescent="0.25">
      <c r="A76" s="9"/>
      <c r="B76" s="8"/>
      <c r="C76" s="8"/>
      <c r="D76" s="8"/>
      <c r="E76" s="8"/>
    </row>
    <row r="77" spans="1:5" x14ac:dyDescent="0.25">
      <c r="A77" s="9"/>
      <c r="B77" s="8"/>
      <c r="C77" s="8"/>
      <c r="D77" s="8"/>
      <c r="E77" s="8"/>
    </row>
    <row r="78" spans="1:5" x14ac:dyDescent="0.25">
      <c r="A78" s="9"/>
      <c r="B78" s="8"/>
      <c r="C78" s="8"/>
      <c r="D78" s="8"/>
      <c r="E78" s="8"/>
    </row>
    <row r="79" spans="1:5" x14ac:dyDescent="0.25">
      <c r="A79" s="9"/>
      <c r="B79" s="8"/>
      <c r="C79" s="8"/>
      <c r="D79" s="8"/>
      <c r="E79" s="8"/>
    </row>
    <row r="80" spans="1:5" x14ac:dyDescent="0.25">
      <c r="A80" s="9"/>
      <c r="B80" s="8"/>
      <c r="C80" s="8"/>
      <c r="D80" s="8"/>
      <c r="E80" s="8"/>
    </row>
    <row r="81" spans="1:5" x14ac:dyDescent="0.25">
      <c r="A81" s="9"/>
      <c r="B81" s="8"/>
      <c r="C81" s="8"/>
      <c r="D81" s="8"/>
      <c r="E81" s="8"/>
    </row>
    <row r="82" spans="1:5" x14ac:dyDescent="0.25">
      <c r="A82" s="9"/>
      <c r="B82" s="8"/>
      <c r="C82" s="8"/>
      <c r="D82" s="8"/>
      <c r="E82" s="8"/>
    </row>
    <row r="83" spans="1:5" x14ac:dyDescent="0.25">
      <c r="A83" s="9"/>
      <c r="B83" s="8"/>
      <c r="C83" s="8"/>
      <c r="D83" s="8"/>
      <c r="E83" s="8"/>
    </row>
    <row r="84" spans="1:5" x14ac:dyDescent="0.25">
      <c r="A84" s="9"/>
      <c r="B84" s="8"/>
      <c r="C84" s="8"/>
      <c r="D84" s="8"/>
      <c r="E84" s="8"/>
    </row>
    <row r="85" spans="1:5" x14ac:dyDescent="0.25">
      <c r="A85" s="9"/>
      <c r="B85" s="8"/>
      <c r="C85" s="8"/>
      <c r="D85" s="8"/>
      <c r="E85" s="8"/>
    </row>
    <row r="86" spans="1:5" x14ac:dyDescent="0.25">
      <c r="A86" s="9"/>
      <c r="B86" s="8"/>
      <c r="C86" s="8"/>
      <c r="D86" s="8"/>
      <c r="E86" s="8"/>
    </row>
    <row r="87" spans="1:5" x14ac:dyDescent="0.25">
      <c r="A87" s="9"/>
      <c r="B87" s="8"/>
      <c r="C87" s="8"/>
      <c r="D87" s="8"/>
      <c r="E87" s="8"/>
    </row>
  </sheetData>
  <mergeCells count="4">
    <mergeCell ref="G34:Q37"/>
    <mergeCell ref="G38:Q40"/>
    <mergeCell ref="G41:Q44"/>
    <mergeCell ref="G45:Q5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BB3E0-B810-4694-A2D8-E9616E7B9871}">
  <sheetPr codeName="Sheet5"/>
  <dimension ref="A1:Y104"/>
  <sheetViews>
    <sheetView zoomScaleNormal="100" workbookViewId="0">
      <selection activeCell="B25" sqref="B25"/>
    </sheetView>
  </sheetViews>
  <sheetFormatPr defaultRowHeight="15" x14ac:dyDescent="0.25"/>
  <cols>
    <col min="1" max="1" width="34.7109375" style="3" customWidth="1"/>
    <col min="2" max="2" width="22.140625" style="3" customWidth="1"/>
    <col min="4" max="10" width="11.28515625" customWidth="1"/>
  </cols>
  <sheetData>
    <row r="1" spans="1:23" ht="21" x14ac:dyDescent="0.35">
      <c r="A1" s="61" t="s">
        <v>14</v>
      </c>
    </row>
    <row r="2" spans="1:23" x14ac:dyDescent="0.25">
      <c r="A2" s="17" t="s">
        <v>43</v>
      </c>
      <c r="B2" s="7">
        <f>Liquid_Reference_Curve!E1</f>
        <v>45747</v>
      </c>
    </row>
    <row r="3" spans="1:23" x14ac:dyDescent="0.25">
      <c r="A3" s="17"/>
      <c r="B3" s="7"/>
      <c r="D3" s="47" t="s">
        <v>25</v>
      </c>
      <c r="E3" s="48"/>
      <c r="F3" s="48"/>
      <c r="G3" s="48"/>
      <c r="H3" s="48"/>
      <c r="I3" s="49"/>
      <c r="J3" s="49"/>
      <c r="L3" s="40" t="s">
        <v>19</v>
      </c>
      <c r="M3" s="41"/>
      <c r="N3" s="41"/>
      <c r="O3" s="41"/>
      <c r="P3" s="42"/>
      <c r="R3" s="43" t="s">
        <v>21</v>
      </c>
      <c r="S3" s="44"/>
      <c r="T3" s="44"/>
      <c r="U3" s="44"/>
      <c r="V3" s="44"/>
      <c r="W3" s="50"/>
    </row>
    <row r="4" spans="1:23" ht="46.5" customHeight="1" x14ac:dyDescent="0.25">
      <c r="A4" s="17" t="s">
        <v>42</v>
      </c>
      <c r="B4"/>
      <c r="D4" s="36" t="s">
        <v>20</v>
      </c>
      <c r="E4" s="45" t="s">
        <v>19</v>
      </c>
      <c r="F4" s="46" t="s">
        <v>23</v>
      </c>
      <c r="G4" s="46" t="s">
        <v>24</v>
      </c>
      <c r="H4" s="46" t="s">
        <v>26</v>
      </c>
      <c r="I4" s="82" t="s">
        <v>18</v>
      </c>
      <c r="J4" s="81" t="s">
        <v>36</v>
      </c>
      <c r="L4" s="36" t="s">
        <v>20</v>
      </c>
      <c r="M4" s="37" t="s">
        <v>15</v>
      </c>
      <c r="N4" s="37" t="s">
        <v>16</v>
      </c>
      <c r="O4" s="37" t="s">
        <v>17</v>
      </c>
      <c r="P4" s="38" t="s">
        <v>18</v>
      </c>
      <c r="Q4" s="29"/>
      <c r="R4" s="36" t="s">
        <v>20</v>
      </c>
      <c r="S4" s="37" t="s">
        <v>15</v>
      </c>
      <c r="T4" s="37" t="s">
        <v>16</v>
      </c>
      <c r="U4" s="37" t="s">
        <v>17</v>
      </c>
      <c r="V4" s="56" t="s">
        <v>18</v>
      </c>
      <c r="W4" s="55" t="s">
        <v>22</v>
      </c>
    </row>
    <row r="5" spans="1:23" x14ac:dyDescent="0.25">
      <c r="A5" s="67" t="s">
        <v>5</v>
      </c>
      <c r="B5" s="23">
        <v>30</v>
      </c>
      <c r="D5" s="34">
        <v>1</v>
      </c>
      <c r="E5" s="51">
        <f>P5</f>
        <v>2.5308428560100626E-2</v>
      </c>
      <c r="F5" s="52">
        <f>W5*$B$8</f>
        <v>2.8744964055210447E-4</v>
      </c>
      <c r="G5" s="52">
        <v>0</v>
      </c>
      <c r="H5" s="52">
        <f>F5+G5</f>
        <v>2.8744964055210447E-4</v>
      </c>
      <c r="I5" s="83">
        <f t="shared" ref="I5:I36" si="0">E5+H5</f>
        <v>2.559587820065273E-2</v>
      </c>
      <c r="J5" s="79">
        <f>I5</f>
        <v>2.559587820065273E-2</v>
      </c>
      <c r="L5" s="33">
        <v>1</v>
      </c>
      <c r="M5" s="73">
        <f t="shared" ref="M5:M34" si="1">VLOOKUP(L5,market_curves,2,FALSE)</f>
        <v>2.5308428560100626E-2</v>
      </c>
      <c r="N5" s="39">
        <f>1/(1+P5)^L5</f>
        <v>0.97531627766325624</v>
      </c>
      <c r="O5" s="30"/>
      <c r="P5" s="74">
        <f>M5</f>
        <v>2.5308428560100626E-2</v>
      </c>
      <c r="R5" s="33">
        <v>1</v>
      </c>
      <c r="S5" s="73">
        <f t="shared" ref="S5:S34" si="2">VLOOKUP(R5,market_curves,3,FALSE)</f>
        <v>2.5627817049602965E-2</v>
      </c>
      <c r="T5" s="39">
        <f>1/(1+V5)^R5</f>
        <v>0.9750125565789296</v>
      </c>
      <c r="U5" s="39"/>
      <c r="V5" s="75">
        <f>S5</f>
        <v>2.5627817049602965E-2</v>
      </c>
      <c r="W5" s="78">
        <f>V5-P5</f>
        <v>3.1938848950233828E-4</v>
      </c>
    </row>
    <row r="6" spans="1:23" x14ac:dyDescent="0.25">
      <c r="A6" s="68" t="s">
        <v>6</v>
      </c>
      <c r="B6" s="24">
        <v>3.6499999999999998E-2</v>
      </c>
      <c r="D6" s="34">
        <v>2</v>
      </c>
      <c r="E6" s="51">
        <f t="shared" ref="E6:E34" si="3">P6</f>
        <v>2.4682228708587273E-2</v>
      </c>
      <c r="F6" s="52">
        <f t="shared" ref="F6:F34" si="4">W6*$B$8</f>
        <v>6.975614749101356E-4</v>
      </c>
      <c r="G6" s="52">
        <v>0</v>
      </c>
      <c r="H6" s="52">
        <f t="shared" ref="H6:H34" si="5">F6+G6</f>
        <v>6.975614749101356E-4</v>
      </c>
      <c r="I6" s="83">
        <f t="shared" si="0"/>
        <v>2.5379790183497408E-2</v>
      </c>
      <c r="J6" s="79">
        <f t="shared" ref="J6:J69" si="6">((1+I6)^D6)/((1+I5)^D5)-1</f>
        <v>2.5163747695026384E-2</v>
      </c>
      <c r="L6" s="34">
        <v>2</v>
      </c>
      <c r="M6" s="51">
        <f t="shared" si="1"/>
        <v>2.4689860199596403E-2</v>
      </c>
      <c r="N6" s="31">
        <f>1/(1+P6)^L6</f>
        <v>0.95240483521912334</v>
      </c>
      <c r="O6" s="31">
        <f>M6*SUM($N$5:N5)</f>
        <v>2.4080422545896544E-2</v>
      </c>
      <c r="P6" s="57">
        <f>((1+M6)/(1-O6))^(1/L6)-1</f>
        <v>2.4682228708587273E-2</v>
      </c>
      <c r="R6" s="34">
        <v>2</v>
      </c>
      <c r="S6" s="51">
        <f t="shared" si="2"/>
        <v>2.5459440047539861E-2</v>
      </c>
      <c r="T6" s="31">
        <f>1/(1+V6)^R6</f>
        <v>0.95096567273784294</v>
      </c>
      <c r="U6" s="31">
        <f>S6*SUM($T$5:T5)</f>
        <v>2.4823273729819826E-2</v>
      </c>
      <c r="V6" s="76">
        <f>((1+S6)/(1-U6))^(1/R6)-1</f>
        <v>2.5457297014042979E-2</v>
      </c>
      <c r="W6" s="79">
        <f t="shared" ref="W6:W34" si="7">V6-P6</f>
        <v>7.7506830545570615E-4</v>
      </c>
    </row>
    <row r="7" spans="1:23" x14ac:dyDescent="0.25">
      <c r="A7" s="68" t="s">
        <v>7</v>
      </c>
      <c r="B7" s="25">
        <v>70</v>
      </c>
      <c r="D7" s="34">
        <v>3</v>
      </c>
      <c r="E7" s="51">
        <f t="shared" si="3"/>
        <v>2.4993702793578265E-2</v>
      </c>
      <c r="F7" s="52">
        <f t="shared" si="4"/>
        <v>1.2679912989302488E-3</v>
      </c>
      <c r="G7" s="52">
        <v>0</v>
      </c>
      <c r="H7" s="52">
        <f t="shared" si="5"/>
        <v>1.2679912989302488E-3</v>
      </c>
      <c r="I7" s="83">
        <f t="shared" si="0"/>
        <v>2.6261694092508513E-2</v>
      </c>
      <c r="J7" s="79">
        <f t="shared" si="6"/>
        <v>2.8027778074410703E-2</v>
      </c>
      <c r="L7" s="34">
        <v>3</v>
      </c>
      <c r="M7" s="51">
        <f t="shared" si="1"/>
        <v>2.4991259094675256E-2</v>
      </c>
      <c r="N7" s="31">
        <f t="shared" ref="N7:N34" si="8">1/(1+P7)^L7</f>
        <v>0.92861652600470002</v>
      </c>
      <c r="O7" s="31">
        <f>M7*SUM($N$5:N6)</f>
        <v>4.8176177794319271E-2</v>
      </c>
      <c r="P7" s="57">
        <f t="shared" ref="P7:P34" si="9">((1+M7)/(1-O7))^(1/L7)-1</f>
        <v>2.4993702793578265E-2</v>
      </c>
      <c r="R7" s="34">
        <v>3</v>
      </c>
      <c r="S7" s="51">
        <f t="shared" si="2"/>
        <v>2.6379550530070128E-2</v>
      </c>
      <c r="T7" s="31">
        <f t="shared" ref="T7:T34" si="10">1/(1+V7)^R7</f>
        <v>0.92479780943581269</v>
      </c>
      <c r="U7" s="31">
        <f>S7*SUM($T$5:T6)</f>
        <v>5.0806440020076789E-2</v>
      </c>
      <c r="V7" s="76">
        <f t="shared" ref="V7:V34" si="11">((1+S7)/(1-U7))^(1/R7)-1</f>
        <v>2.6402582014611875E-2</v>
      </c>
      <c r="W7" s="79">
        <f t="shared" si="7"/>
        <v>1.4088792210336099E-3</v>
      </c>
    </row>
    <row r="8" spans="1:23" x14ac:dyDescent="0.25">
      <c r="A8" s="68" t="s">
        <v>8</v>
      </c>
      <c r="B8" s="26">
        <v>0.9</v>
      </c>
      <c r="D8" s="34">
        <v>4</v>
      </c>
      <c r="E8" s="51">
        <f t="shared" si="3"/>
        <v>2.5739824648222998E-2</v>
      </c>
      <c r="F8" s="52">
        <f t="shared" si="4"/>
        <v>1.8788248261111251E-3</v>
      </c>
      <c r="G8" s="52">
        <v>0</v>
      </c>
      <c r="H8" s="52">
        <f t="shared" si="5"/>
        <v>1.8788248261111251E-3</v>
      </c>
      <c r="I8" s="83">
        <f t="shared" si="0"/>
        <v>2.7618649474334123E-2</v>
      </c>
      <c r="J8" s="79">
        <f t="shared" si="6"/>
        <v>3.1700290366036832E-2</v>
      </c>
      <c r="L8" s="34">
        <v>4</v>
      </c>
      <c r="M8" s="51">
        <f t="shared" si="1"/>
        <v>2.5709714044355181E-2</v>
      </c>
      <c r="N8" s="31">
        <f t="shared" si="8"/>
        <v>0.90333976894559953</v>
      </c>
      <c r="O8" s="31">
        <f>M8*SUM($N$5:N7)</f>
        <v>7.3435623909915468E-2</v>
      </c>
      <c r="P8" s="57">
        <f t="shared" si="9"/>
        <v>2.5739824648222998E-2</v>
      </c>
      <c r="R8" s="34">
        <v>4</v>
      </c>
      <c r="S8" s="51">
        <f t="shared" si="2"/>
        <v>2.7750851011703936E-2</v>
      </c>
      <c r="T8" s="31">
        <f t="shared" si="10"/>
        <v>0.89602313437574044</v>
      </c>
      <c r="U8" s="31">
        <f>S8*SUM($T$5:T7)</f>
        <v>7.911146111915851E-2</v>
      </c>
      <c r="V8" s="76">
        <f t="shared" si="11"/>
        <v>2.782740778834647E-2</v>
      </c>
      <c r="W8" s="79">
        <f t="shared" si="7"/>
        <v>2.0875831401234723E-3</v>
      </c>
    </row>
    <row r="9" spans="1:23" x14ac:dyDescent="0.25">
      <c r="A9" s="68" t="s">
        <v>9</v>
      </c>
      <c r="B9" s="24">
        <v>0</v>
      </c>
      <c r="D9" s="34">
        <v>5</v>
      </c>
      <c r="E9" s="51">
        <f t="shared" si="3"/>
        <v>2.6642749449084624E-2</v>
      </c>
      <c r="F9" s="52">
        <f t="shared" si="4"/>
        <v>2.576870828113309E-3</v>
      </c>
      <c r="G9" s="52">
        <v>0</v>
      </c>
      <c r="H9" s="52">
        <f t="shared" si="5"/>
        <v>2.576870828113309E-3</v>
      </c>
      <c r="I9" s="83">
        <f t="shared" si="0"/>
        <v>2.9219620277197933E-2</v>
      </c>
      <c r="J9" s="79">
        <f t="shared" si="6"/>
        <v>3.5648484582550433E-2</v>
      </c>
      <c r="L9" s="34">
        <v>5</v>
      </c>
      <c r="M9" s="51">
        <f t="shared" si="1"/>
        <v>2.6570673438192749E-2</v>
      </c>
      <c r="N9" s="31">
        <f t="shared" si="8"/>
        <v>0.87680552606173712</v>
      </c>
      <c r="O9" s="31">
        <f>M9*SUM($N$5:N8)</f>
        <v>9.9897160636473137E-2</v>
      </c>
      <c r="P9" s="57">
        <f t="shared" si="9"/>
        <v>2.6642749449084624E-2</v>
      </c>
      <c r="R9" s="34">
        <v>5</v>
      </c>
      <c r="S9" s="51">
        <f t="shared" si="2"/>
        <v>2.934402864835417E-2</v>
      </c>
      <c r="T9" s="31">
        <f t="shared" si="10"/>
        <v>0.86468060527133439</v>
      </c>
      <c r="U9" s="31">
        <f>S9*SUM($T$5:T8)</f>
        <v>0.10994618227590729</v>
      </c>
      <c r="V9" s="76">
        <f t="shared" si="11"/>
        <v>2.9505939258099412E-2</v>
      </c>
      <c r="W9" s="79">
        <f t="shared" si="7"/>
        <v>2.8631898090147878E-3</v>
      </c>
    </row>
    <row r="10" spans="1:23" x14ac:dyDescent="0.25">
      <c r="A10" s="68" t="s">
        <v>10</v>
      </c>
      <c r="B10" s="24">
        <v>7.0000000000000001E-3</v>
      </c>
      <c r="D10" s="34">
        <v>6</v>
      </c>
      <c r="E10" s="51">
        <f t="shared" si="3"/>
        <v>2.7554869276588123E-2</v>
      </c>
      <c r="F10" s="52">
        <f t="shared" si="4"/>
        <v>3.3571813901684955E-3</v>
      </c>
      <c r="G10" s="52">
        <v>0</v>
      </c>
      <c r="H10" s="52">
        <f t="shared" si="5"/>
        <v>3.3571813901684955E-3</v>
      </c>
      <c r="I10" s="83">
        <f t="shared" si="0"/>
        <v>3.0912050666756619E-2</v>
      </c>
      <c r="J10" s="79">
        <f t="shared" si="6"/>
        <v>3.9416039289164928E-2</v>
      </c>
      <c r="L10" s="34">
        <v>6</v>
      </c>
      <c r="M10" s="51">
        <f t="shared" si="1"/>
        <v>2.7431175811454489E-2</v>
      </c>
      <c r="N10" s="31">
        <f t="shared" si="8"/>
        <v>0.84951268955236137</v>
      </c>
      <c r="O10" s="31">
        <f>M10*SUM($N$5:N9)</f>
        <v>0.12718417850646604</v>
      </c>
      <c r="P10" s="57">
        <f t="shared" si="9"/>
        <v>2.7554869276588123E-2</v>
      </c>
      <c r="R10" s="34">
        <v>6</v>
      </c>
      <c r="S10" s="51">
        <f t="shared" si="2"/>
        <v>3.1006128481223971E-2</v>
      </c>
      <c r="T10" s="31">
        <f t="shared" si="10"/>
        <v>0.83124226115400901</v>
      </c>
      <c r="U10" s="31">
        <f>S10*SUM($T$5:T9)</f>
        <v>0.14298413449762609</v>
      </c>
      <c r="V10" s="76">
        <f t="shared" si="11"/>
        <v>3.1285070821219785E-2</v>
      </c>
      <c r="W10" s="79">
        <f t="shared" si="7"/>
        <v>3.7302015446316616E-3</v>
      </c>
    </row>
    <row r="11" spans="1:23" x14ac:dyDescent="0.25">
      <c r="A11" s="69" t="s">
        <v>11</v>
      </c>
      <c r="B11" s="27" t="s">
        <v>12</v>
      </c>
      <c r="D11" s="34">
        <v>7</v>
      </c>
      <c r="E11" s="51">
        <f t="shared" si="3"/>
        <v>2.8403123402093611E-2</v>
      </c>
      <c r="F11" s="52">
        <f t="shared" si="4"/>
        <v>4.1934010420150878E-3</v>
      </c>
      <c r="G11" s="52">
        <v>0</v>
      </c>
      <c r="H11" s="52">
        <f t="shared" si="5"/>
        <v>4.1934010420150878E-3</v>
      </c>
      <c r="I11" s="83">
        <f t="shared" si="0"/>
        <v>3.2596524444108696E-2</v>
      </c>
      <c r="J11" s="79">
        <f t="shared" si="6"/>
        <v>4.2761324550624424E-2</v>
      </c>
      <c r="L11" s="34">
        <v>7</v>
      </c>
      <c r="M11" s="51">
        <f t="shared" si="1"/>
        <v>2.82229454099725E-2</v>
      </c>
      <c r="N11" s="31">
        <f t="shared" si="8"/>
        <v>0.82197061325365373</v>
      </c>
      <c r="O11" s="31">
        <f>M11*SUM($N$5:N10)</f>
        <v>0.15483095499988644</v>
      </c>
      <c r="P11" s="57">
        <f t="shared" si="9"/>
        <v>2.8403123402093611E-2</v>
      </c>
      <c r="R11" s="34">
        <v>7</v>
      </c>
      <c r="S11" s="51">
        <f t="shared" si="2"/>
        <v>3.2638049106724409E-2</v>
      </c>
      <c r="T11" s="31">
        <f t="shared" si="10"/>
        <v>0.79636826428211915</v>
      </c>
      <c r="U11" s="31">
        <f>S11*SUM($T$5:T10)</f>
        <v>0.17763982920120386</v>
      </c>
      <c r="V11" s="76">
        <f t="shared" si="11"/>
        <v>3.3062457893221486E-2</v>
      </c>
      <c r="W11" s="79">
        <f t="shared" si="7"/>
        <v>4.6593344911278756E-3</v>
      </c>
    </row>
    <row r="12" spans="1:23" x14ac:dyDescent="0.25">
      <c r="D12" s="34">
        <v>8</v>
      </c>
      <c r="E12" s="51">
        <f t="shared" si="3"/>
        <v>2.915642709811439E-2</v>
      </c>
      <c r="F12" s="52">
        <f t="shared" si="4"/>
        <v>5.0532549638177887E-3</v>
      </c>
      <c r="G12" s="52">
        <v>0</v>
      </c>
      <c r="H12" s="52">
        <f t="shared" si="5"/>
        <v>5.0532549638177887E-3</v>
      </c>
      <c r="I12" s="83">
        <f t="shared" si="0"/>
        <v>3.420968206193218E-2</v>
      </c>
      <c r="J12" s="79">
        <f t="shared" si="6"/>
        <v>4.5572569932205376E-2</v>
      </c>
      <c r="L12" s="34">
        <v>8</v>
      </c>
      <c r="M12" s="51">
        <f t="shared" si="1"/>
        <v>2.8919041459836814E-2</v>
      </c>
      <c r="N12" s="31">
        <f t="shared" si="8"/>
        <v>0.79460057587584587</v>
      </c>
      <c r="O12" s="31">
        <f>M12*SUM($N$5:N11)</f>
        <v>0.18242033712639058</v>
      </c>
      <c r="P12" s="57">
        <f t="shared" si="9"/>
        <v>2.915642709811439E-2</v>
      </c>
      <c r="R12" s="34">
        <v>8</v>
      </c>
      <c r="S12" s="51">
        <f t="shared" si="2"/>
        <v>3.4178438131329925E-2</v>
      </c>
      <c r="T12" s="31">
        <f t="shared" si="10"/>
        <v>0.76075618002263712</v>
      </c>
      <c r="U12" s="31">
        <f>S12*SUM($T$5:T11)</f>
        <v>0.21324236194543189</v>
      </c>
      <c r="V12" s="76">
        <f t="shared" si="11"/>
        <v>3.477115483568971E-2</v>
      </c>
      <c r="W12" s="79">
        <f t="shared" si="7"/>
        <v>5.6147277375753202E-3</v>
      </c>
    </row>
    <row r="13" spans="1:23" x14ac:dyDescent="0.25">
      <c r="A13" s="59"/>
      <c r="B13" s="60"/>
      <c r="D13" s="34">
        <v>9</v>
      </c>
      <c r="E13" s="51">
        <f t="shared" si="3"/>
        <v>2.9806661185334926E-2</v>
      </c>
      <c r="F13" s="52">
        <f t="shared" si="4"/>
        <v>5.906052888237312E-3</v>
      </c>
      <c r="G13" s="52">
        <v>0</v>
      </c>
      <c r="H13" s="52">
        <f t="shared" si="5"/>
        <v>5.906052888237312E-3</v>
      </c>
      <c r="I13" s="83">
        <f t="shared" si="0"/>
        <v>3.5712714073572238E-2</v>
      </c>
      <c r="J13" s="79">
        <f t="shared" si="6"/>
        <v>4.7815875034551647E-2</v>
      </c>
      <c r="L13" s="34">
        <v>9</v>
      </c>
      <c r="M13" s="51">
        <f t="shared" si="1"/>
        <v>2.9514490673042904E-2</v>
      </c>
      <c r="N13" s="31">
        <f t="shared" si="8"/>
        <v>0.76771270848150031</v>
      </c>
      <c r="O13" s="31">
        <f>M13*SUM($N$5:N12)</f>
        <v>0.20962864194444658</v>
      </c>
      <c r="P13" s="57">
        <f t="shared" si="9"/>
        <v>2.9806661185334926E-2</v>
      </c>
      <c r="R13" s="34">
        <v>9</v>
      </c>
      <c r="S13" s="51">
        <f t="shared" si="2"/>
        <v>3.5592142220306267E-2</v>
      </c>
      <c r="T13" s="31">
        <f t="shared" si="10"/>
        <v>0.72505423497744781</v>
      </c>
      <c r="U13" s="31">
        <f>S13*SUM($T$5:T12)</f>
        <v>0.24913953157379981</v>
      </c>
      <c r="V13" s="76">
        <f t="shared" si="11"/>
        <v>3.6368942172265273E-2</v>
      </c>
      <c r="W13" s="79">
        <f t="shared" si="7"/>
        <v>6.5622809869303467E-3</v>
      </c>
    </row>
    <row r="14" spans="1:23" x14ac:dyDescent="0.25">
      <c r="A14" s="59"/>
      <c r="B14" s="60"/>
      <c r="D14" s="34">
        <v>10</v>
      </c>
      <c r="E14" s="51">
        <f t="shared" si="3"/>
        <v>3.0357641051034667E-2</v>
      </c>
      <c r="F14" s="52">
        <f t="shared" si="4"/>
        <v>6.7259276214755252E-3</v>
      </c>
      <c r="G14" s="52">
        <v>0</v>
      </c>
      <c r="H14" s="52">
        <f t="shared" si="5"/>
        <v>6.7259276214755252E-3</v>
      </c>
      <c r="I14" s="83">
        <f t="shared" si="0"/>
        <v>3.7083568672510191E-2</v>
      </c>
      <c r="J14" s="79">
        <f t="shared" si="6"/>
        <v>4.9503198883272592E-2</v>
      </c>
      <c r="L14" s="34">
        <v>10</v>
      </c>
      <c r="M14" s="51">
        <f t="shared" si="1"/>
        <v>3.0015210792002422E-2</v>
      </c>
      <c r="N14" s="31">
        <f t="shared" si="8"/>
        <v>0.74151516713640442</v>
      </c>
      <c r="O14" s="31">
        <f>M14*SUM($N$5:N13)</f>
        <v>0.23622809881652906</v>
      </c>
      <c r="P14" s="57">
        <f t="shared" si="9"/>
        <v>3.0357641051034667E-2</v>
      </c>
      <c r="R14" s="34">
        <v>10</v>
      </c>
      <c r="S14" s="51">
        <f t="shared" si="2"/>
        <v>3.6861929827087803E-2</v>
      </c>
      <c r="T14" s="31">
        <f t="shared" si="10"/>
        <v>0.68981725647920078</v>
      </c>
      <c r="U14" s="31">
        <f>S14*SUM($T$5:T13)</f>
        <v>0.28475474821894803</v>
      </c>
      <c r="V14" s="76">
        <f t="shared" si="11"/>
        <v>3.783089396378525E-2</v>
      </c>
      <c r="W14" s="79">
        <f t="shared" si="7"/>
        <v>7.4732529127505831E-3</v>
      </c>
    </row>
    <row r="15" spans="1:23" x14ac:dyDescent="0.25">
      <c r="A15" s="59"/>
      <c r="B15" s="60"/>
      <c r="D15" s="34">
        <v>11</v>
      </c>
      <c r="E15" s="51">
        <f t="shared" si="3"/>
        <v>3.081879708054136E-2</v>
      </c>
      <c r="F15" s="52">
        <f t="shared" si="4"/>
        <v>7.4928356798342538E-3</v>
      </c>
      <c r="G15" s="52">
        <v>0</v>
      </c>
      <c r="H15" s="52">
        <f t="shared" si="5"/>
        <v>7.4928356798342538E-3</v>
      </c>
      <c r="I15" s="83">
        <f t="shared" si="0"/>
        <v>3.8311632760375615E-2</v>
      </c>
      <c r="J15" s="79">
        <f t="shared" si="6"/>
        <v>5.0672540212488792E-2</v>
      </c>
      <c r="L15" s="34">
        <v>11</v>
      </c>
      <c r="M15" s="51">
        <f t="shared" si="1"/>
        <v>3.043182115093801E-2</v>
      </c>
      <c r="N15" s="31">
        <f t="shared" si="8"/>
        <v>0.71613413824511984</v>
      </c>
      <c r="O15" s="31">
        <f>M15*SUM($N$5:N14)</f>
        <v>0.2620725957397233</v>
      </c>
      <c r="P15" s="57">
        <f t="shared" si="9"/>
        <v>3.081879708054136E-2</v>
      </c>
      <c r="R15" s="34">
        <v>11</v>
      </c>
      <c r="S15" s="51">
        <f t="shared" si="2"/>
        <v>3.7982578960820357E-2</v>
      </c>
      <c r="T15" s="31">
        <f t="shared" si="10"/>
        <v>0.65549010538378527</v>
      </c>
      <c r="U15" s="31">
        <f>S15*SUM($T$5:T14)</f>
        <v>0.31961268993043918</v>
      </c>
      <c r="V15" s="76">
        <f t="shared" si="11"/>
        <v>3.9144170058134975E-2</v>
      </c>
      <c r="W15" s="79">
        <f t="shared" si="7"/>
        <v>8.3253729775936147E-3</v>
      </c>
    </row>
    <row r="16" spans="1:23" x14ac:dyDescent="0.25">
      <c r="A16" s="59"/>
      <c r="B16" s="60"/>
      <c r="D16" s="34">
        <v>12</v>
      </c>
      <c r="E16" s="51">
        <f t="shared" si="3"/>
        <v>3.1201637624105771E-2</v>
      </c>
      <c r="F16" s="52">
        <f t="shared" si="4"/>
        <v>8.192431537171108E-3</v>
      </c>
      <c r="G16" s="52">
        <v>0</v>
      </c>
      <c r="H16" s="52">
        <f t="shared" si="5"/>
        <v>8.192431537171108E-3</v>
      </c>
      <c r="I16" s="83">
        <f t="shared" si="0"/>
        <v>3.9394069161276878E-2</v>
      </c>
      <c r="J16" s="79">
        <f t="shared" si="6"/>
        <v>5.1375605782685296E-2</v>
      </c>
      <c r="L16" s="34">
        <v>12</v>
      </c>
      <c r="M16" s="51">
        <f t="shared" si="1"/>
        <v>3.0776304703509672E-2</v>
      </c>
      <c r="N16" s="31">
        <f t="shared" si="8"/>
        <v>0.69163485513951073</v>
      </c>
      <c r="O16" s="31">
        <f>M16*SUM($N$5:N15)</f>
        <v>0.28707917981514736</v>
      </c>
      <c r="P16" s="57">
        <f t="shared" si="9"/>
        <v>3.1201637624105771E-2</v>
      </c>
      <c r="R16" s="34">
        <v>12</v>
      </c>
      <c r="S16" s="51">
        <f t="shared" si="2"/>
        <v>3.8956678526405941E-2</v>
      </c>
      <c r="T16" s="31">
        <f t="shared" si="10"/>
        <v>0.6224078760914088</v>
      </c>
      <c r="U16" s="31">
        <f>S16*SUM($T$5:T15)</f>
        <v>0.35334518036739487</v>
      </c>
      <c r="V16" s="76">
        <f t="shared" si="11"/>
        <v>4.0304339332073669E-2</v>
      </c>
      <c r="W16" s="79">
        <f t="shared" si="7"/>
        <v>9.1027017079678973E-3</v>
      </c>
    </row>
    <row r="17" spans="1:23" x14ac:dyDescent="0.25">
      <c r="A17" s="59"/>
      <c r="B17" s="60"/>
      <c r="D17" s="34">
        <v>13</v>
      </c>
      <c r="E17" s="51">
        <f t="shared" si="3"/>
        <v>3.1517847419526346E-2</v>
      </c>
      <c r="F17" s="52">
        <f t="shared" si="4"/>
        <v>8.8154242104329771E-3</v>
      </c>
      <c r="G17" s="52">
        <v>0</v>
      </c>
      <c r="H17" s="52">
        <f t="shared" si="5"/>
        <v>8.8154242104329771E-3</v>
      </c>
      <c r="I17" s="83">
        <f t="shared" si="0"/>
        <v>4.0333271629959325E-2</v>
      </c>
      <c r="J17" s="79">
        <f t="shared" si="6"/>
        <v>5.1670117236316981E-2</v>
      </c>
      <c r="L17" s="34">
        <v>13</v>
      </c>
      <c r="M17" s="51">
        <f t="shared" si="1"/>
        <v>3.1060309127135755E-2</v>
      </c>
      <c r="N17" s="31">
        <f t="shared" si="8"/>
        <v>0.66803973408136319</v>
      </c>
      <c r="O17" s="31">
        <f>M17*SUM($N$5:N16)</f>
        <v>0.31121074526886033</v>
      </c>
      <c r="P17" s="57">
        <f t="shared" si="9"/>
        <v>3.1517847419526346E-2</v>
      </c>
      <c r="R17" s="34">
        <v>13</v>
      </c>
      <c r="S17" s="51">
        <f t="shared" si="2"/>
        <v>3.9791671368502923E-2</v>
      </c>
      <c r="T17" s="31">
        <f t="shared" si="10"/>
        <v>0.59080547388668281</v>
      </c>
      <c r="U17" s="31">
        <f>S17*SUM($T$5:T16)</f>
        <v>0.38568538885370579</v>
      </c>
      <c r="V17" s="76">
        <f t="shared" si="11"/>
        <v>4.1312763208896319E-2</v>
      </c>
      <c r="W17" s="79">
        <f t="shared" si="7"/>
        <v>9.7949157893699734E-3</v>
      </c>
    </row>
    <row r="18" spans="1:23" x14ac:dyDescent="0.25">
      <c r="A18" s="59"/>
      <c r="B18" s="60"/>
      <c r="D18" s="34">
        <v>14</v>
      </c>
      <c r="E18" s="51">
        <f t="shared" si="3"/>
        <v>3.1778336330185786E-2</v>
      </c>
      <c r="F18" s="52">
        <f t="shared" si="4"/>
        <v>9.3567452173010102E-3</v>
      </c>
      <c r="G18" s="52">
        <v>0</v>
      </c>
      <c r="H18" s="52">
        <f t="shared" si="5"/>
        <v>9.3567452173010102E-3</v>
      </c>
      <c r="I18" s="83">
        <f t="shared" si="0"/>
        <v>4.1135081547486796E-2</v>
      </c>
      <c r="J18" s="79">
        <f t="shared" si="6"/>
        <v>5.1615019866230849E-2</v>
      </c>
      <c r="L18" s="34">
        <v>14</v>
      </c>
      <c r="M18" s="51">
        <f t="shared" si="1"/>
        <v>3.1294370083321921E-2</v>
      </c>
      <c r="N18" s="31">
        <f t="shared" si="8"/>
        <v>0.64534259345639888</v>
      </c>
      <c r="O18" s="31">
        <f>M18*SUM($N$5:N17)</f>
        <v>0.33446181659344498</v>
      </c>
      <c r="P18" s="57">
        <f t="shared" si="9"/>
        <v>3.1778336330185786E-2</v>
      </c>
      <c r="R18" s="34">
        <v>14</v>
      </c>
      <c r="S18" s="51">
        <f t="shared" si="2"/>
        <v>4.0497795365584732E-2</v>
      </c>
      <c r="T18" s="31">
        <f t="shared" si="10"/>
        <v>0.56083165754075015</v>
      </c>
      <c r="U18" s="31">
        <f>S18*SUM($T$5:T17)</f>
        <v>0.41645589675762368</v>
      </c>
      <c r="V18" s="76">
        <f t="shared" si="11"/>
        <v>4.2174719904964686E-2</v>
      </c>
      <c r="W18" s="79">
        <f t="shared" si="7"/>
        <v>1.03963835747789E-2</v>
      </c>
    </row>
    <row r="19" spans="1:23" x14ac:dyDescent="0.25">
      <c r="A19" s="59"/>
      <c r="B19" s="60"/>
      <c r="D19" s="34">
        <v>15</v>
      </c>
      <c r="E19" s="51">
        <f t="shared" si="3"/>
        <v>3.1992829204972484E-2</v>
      </c>
      <c r="F19" s="52">
        <f t="shared" si="4"/>
        <v>9.8146999817043442E-3</v>
      </c>
      <c r="G19" s="52">
        <v>0</v>
      </c>
      <c r="H19" s="52">
        <f t="shared" si="5"/>
        <v>9.8146999817043442E-3</v>
      </c>
      <c r="I19" s="83">
        <f t="shared" si="0"/>
        <v>4.180752918667683E-2</v>
      </c>
      <c r="J19" s="79">
        <f t="shared" si="6"/>
        <v>5.1267527622764542E-2</v>
      </c>
      <c r="L19" s="34">
        <v>15</v>
      </c>
      <c r="M19" s="51">
        <f t="shared" si="1"/>
        <v>3.1487637106123678E-2</v>
      </c>
      <c r="N19" s="31">
        <f t="shared" si="8"/>
        <v>0.62351916357042414</v>
      </c>
      <c r="O19" s="31">
        <f>M19*SUM($N$5:N18)</f>
        <v>0.35684769127835531</v>
      </c>
      <c r="P19" s="57">
        <f t="shared" si="9"/>
        <v>3.1992829204972484E-2</v>
      </c>
      <c r="R19" s="34">
        <v>15</v>
      </c>
      <c r="S19" s="51">
        <f t="shared" si="2"/>
        <v>4.1086671638627781E-2</v>
      </c>
      <c r="T19" s="31">
        <f t="shared" si="10"/>
        <v>0.532564434165265</v>
      </c>
      <c r="U19" s="31">
        <f>S19*SUM($T$5:T18)</f>
        <v>0.44555426580177582</v>
      </c>
      <c r="V19" s="76">
        <f t="shared" si="11"/>
        <v>4.28980514068662E-2</v>
      </c>
      <c r="W19" s="79">
        <f t="shared" si="7"/>
        <v>1.0905222201893716E-2</v>
      </c>
    </row>
    <row r="20" spans="1:23" x14ac:dyDescent="0.25">
      <c r="A20" s="59"/>
      <c r="B20" s="60"/>
      <c r="D20" s="34">
        <v>16</v>
      </c>
      <c r="E20" s="51">
        <f t="shared" si="3"/>
        <v>3.2169753748557239E-2</v>
      </c>
      <c r="F20" s="52">
        <f t="shared" si="4"/>
        <v>1.0190186659247868E-2</v>
      </c>
      <c r="G20" s="52">
        <v>0</v>
      </c>
      <c r="H20" s="52">
        <f t="shared" si="5"/>
        <v>1.0190186659247868E-2</v>
      </c>
      <c r="I20" s="83">
        <f t="shared" si="0"/>
        <v>4.2359940407805108E-2</v>
      </c>
      <c r="J20" s="79">
        <f t="shared" si="6"/>
        <v>5.0681345317544535E-2</v>
      </c>
      <c r="L20" s="34">
        <v>16</v>
      </c>
      <c r="M20" s="51">
        <f t="shared" si="1"/>
        <v>3.1647860130911587E-2</v>
      </c>
      <c r="N20" s="31">
        <f t="shared" si="8"/>
        <v>0.60253453390172174</v>
      </c>
      <c r="O20" s="31">
        <f>M20*SUM($N$5:N19)</f>
        <v>0.37839653744531376</v>
      </c>
      <c r="P20" s="57">
        <f t="shared" si="9"/>
        <v>3.2169753748557239E-2</v>
      </c>
      <c r="R20" s="34">
        <v>16</v>
      </c>
      <c r="S20" s="51">
        <f t="shared" si="2"/>
        <v>4.1570356559401223E-2</v>
      </c>
      <c r="T20" s="31">
        <f t="shared" si="10"/>
        <v>0.50602595951782825</v>
      </c>
      <c r="U20" s="31">
        <f>S20*SUM($T$5:T19)</f>
        <v>0.47293836091670338</v>
      </c>
      <c r="V20" s="76">
        <f t="shared" si="11"/>
        <v>4.349218336994376E-2</v>
      </c>
      <c r="W20" s="79">
        <f t="shared" si="7"/>
        <v>1.1322429621386521E-2</v>
      </c>
    </row>
    <row r="21" spans="1:23" x14ac:dyDescent="0.25">
      <c r="A21" s="59"/>
      <c r="B21" s="60"/>
      <c r="D21" s="34">
        <v>17</v>
      </c>
      <c r="E21" s="51">
        <f t="shared" si="3"/>
        <v>3.2316283563491588E-2</v>
      </c>
      <c r="F21" s="52">
        <f t="shared" si="4"/>
        <v>1.0486017465451037E-2</v>
      </c>
      <c r="G21" s="52">
        <v>0</v>
      </c>
      <c r="H21" s="52">
        <f t="shared" si="5"/>
        <v>1.0486017465451037E-2</v>
      </c>
      <c r="I21" s="83">
        <f t="shared" si="0"/>
        <v>4.2802301028942627E-2</v>
      </c>
      <c r="J21" s="79">
        <f t="shared" si="6"/>
        <v>4.9905656592895253E-2</v>
      </c>
      <c r="L21" s="34">
        <v>17</v>
      </c>
      <c r="M21" s="51">
        <f t="shared" si="1"/>
        <v>3.1781499844843797E-2</v>
      </c>
      <c r="N21" s="31">
        <f t="shared" si="8"/>
        <v>0.58234825189636741</v>
      </c>
      <c r="O21" s="31">
        <f>M21*SUM($N$5:N20)</f>
        <v>0.39914384722634272</v>
      </c>
      <c r="P21" s="57">
        <f t="shared" si="9"/>
        <v>3.2316283563491588E-2</v>
      </c>
      <c r="R21" s="34">
        <v>17</v>
      </c>
      <c r="S21" s="51">
        <f t="shared" si="2"/>
        <v>4.1960723808021738E-2</v>
      </c>
      <c r="T21" s="31">
        <f t="shared" si="10"/>
        <v>0.48119595599496723</v>
      </c>
      <c r="U21" s="31">
        <f>S21*SUM($T$5:T20)</f>
        <v>0.49861271339799046</v>
      </c>
      <c r="V21" s="76">
        <f t="shared" si="11"/>
        <v>4.3967414080659406E-2</v>
      </c>
      <c r="W21" s="79">
        <f t="shared" si="7"/>
        <v>1.1651130517167818E-2</v>
      </c>
    </row>
    <row r="22" spans="1:23" x14ac:dyDescent="0.25">
      <c r="A22" s="59"/>
      <c r="B22" s="60"/>
      <c r="D22" s="34">
        <v>18</v>
      </c>
      <c r="E22" s="51">
        <f t="shared" si="3"/>
        <v>3.2438453977719828E-2</v>
      </c>
      <c r="F22" s="52">
        <f t="shared" si="4"/>
        <v>1.0706351204121578E-2</v>
      </c>
      <c r="G22" s="52">
        <v>0</v>
      </c>
      <c r="H22" s="52">
        <f t="shared" si="5"/>
        <v>1.0706351204121578E-2</v>
      </c>
      <c r="I22" s="83">
        <f t="shared" si="0"/>
        <v>4.3144805181841404E-2</v>
      </c>
      <c r="J22" s="79">
        <f t="shared" si="6"/>
        <v>4.8984617563642141E-2</v>
      </c>
      <c r="L22" s="34">
        <v>18</v>
      </c>
      <c r="M22" s="51">
        <f t="shared" si="1"/>
        <v>3.1893886695575357E-2</v>
      </c>
      <c r="N22" s="31">
        <f t="shared" si="8"/>
        <v>0.56291770372345518</v>
      </c>
      <c r="O22" s="31">
        <f>M22*SUM($N$5:N21)</f>
        <v>0.41912866281505395</v>
      </c>
      <c r="P22" s="57">
        <f t="shared" si="9"/>
        <v>3.2438453977719828E-2</v>
      </c>
      <c r="R22" s="34">
        <v>18</v>
      </c>
      <c r="S22" s="51">
        <f t="shared" si="2"/>
        <v>4.2269079147315036E-2</v>
      </c>
      <c r="T22" s="31">
        <f t="shared" si="10"/>
        <v>0.45802321873504043</v>
      </c>
      <c r="U22" s="31">
        <f>S22*SUM($T$5:T21)</f>
        <v>0.52261656158094039</v>
      </c>
      <c r="V22" s="76">
        <f t="shared" si="11"/>
        <v>4.4334399760077137E-2</v>
      </c>
      <c r="W22" s="79">
        <f t="shared" si="7"/>
        <v>1.1895945782357309E-2</v>
      </c>
    </row>
    <row r="23" spans="1:23" x14ac:dyDescent="0.25">
      <c r="A23" s="59"/>
      <c r="B23" s="60"/>
      <c r="D23" s="34">
        <v>19</v>
      </c>
      <c r="E23" s="51">
        <f t="shared" si="3"/>
        <v>3.2541304492547551E-2</v>
      </c>
      <c r="F23" s="52">
        <f t="shared" si="4"/>
        <v>1.0856232198809357E-2</v>
      </c>
      <c r="G23" s="52">
        <v>0</v>
      </c>
      <c r="H23" s="52">
        <f t="shared" si="5"/>
        <v>1.0856232198809357E-2</v>
      </c>
      <c r="I23" s="83">
        <f t="shared" si="0"/>
        <v>4.339753669135691E-2</v>
      </c>
      <c r="J23" s="79">
        <f t="shared" si="6"/>
        <v>4.7957188820984209E-2</v>
      </c>
      <c r="L23" s="34">
        <v>19</v>
      </c>
      <c r="M23" s="51">
        <f t="shared" si="1"/>
        <v>3.1989389044641658E-2</v>
      </c>
      <c r="N23" s="31">
        <f t="shared" si="8"/>
        <v>0.54420027969511842</v>
      </c>
      <c r="O23" s="31">
        <f>M23*SUM($N$5:N22)</f>
        <v>0.43839108583951286</v>
      </c>
      <c r="P23" s="57">
        <f t="shared" si="9"/>
        <v>3.2541304492547551E-2</v>
      </c>
      <c r="R23" s="34">
        <v>19</v>
      </c>
      <c r="S23" s="51">
        <f t="shared" si="2"/>
        <v>4.2505937352337764E-2</v>
      </c>
      <c r="T23" s="31">
        <f t="shared" si="10"/>
        <v>0.43643512395241968</v>
      </c>
      <c r="U23" s="31">
        <f>S23*SUM($T$5:T22)</f>
        <v>0.54501379201049827</v>
      </c>
      <c r="V23" s="76">
        <f t="shared" si="11"/>
        <v>4.4603784713446837E-2</v>
      </c>
      <c r="W23" s="79">
        <f t="shared" si="7"/>
        <v>1.2062480220899285E-2</v>
      </c>
    </row>
    <row r="24" spans="1:23" x14ac:dyDescent="0.25">
      <c r="A24" s="59"/>
      <c r="B24" s="60"/>
      <c r="D24" s="34">
        <v>20</v>
      </c>
      <c r="E24" s="51">
        <f t="shared" si="3"/>
        <v>3.2629023146929281E-2</v>
      </c>
      <c r="F24" s="52">
        <f t="shared" si="4"/>
        <v>1.0941224629237944E-2</v>
      </c>
      <c r="G24" s="52">
        <v>0</v>
      </c>
      <c r="H24" s="52">
        <f t="shared" si="5"/>
        <v>1.0941224629237944E-2</v>
      </c>
      <c r="I24" s="83">
        <f t="shared" si="0"/>
        <v>4.3570247776167227E-2</v>
      </c>
      <c r="J24" s="79">
        <f t="shared" si="6"/>
        <v>4.6857195591637479E-2</v>
      </c>
      <c r="L24" s="34">
        <v>20</v>
      </c>
      <c r="M24" s="51">
        <f t="shared" si="1"/>
        <v>3.2071571182859193E-2</v>
      </c>
      <c r="N24" s="31">
        <f t="shared" si="8"/>
        <v>0.52615470230938099</v>
      </c>
      <c r="O24" s="31">
        <f>M24*SUM($N$5:N23)</f>
        <v>0.45697068970230814</v>
      </c>
      <c r="P24" s="57">
        <f t="shared" si="9"/>
        <v>3.2629023146929281E-2</v>
      </c>
      <c r="R24" s="34">
        <v>20</v>
      </c>
      <c r="S24" s="51">
        <f t="shared" si="2"/>
        <v>4.2680910393583682E-2</v>
      </c>
      <c r="T24" s="31">
        <f t="shared" si="10"/>
        <v>0.41634524996677297</v>
      </c>
      <c r="U24" s="31">
        <f>S24*SUM($T$5:T23)</f>
        <v>0.56588475572660046</v>
      </c>
      <c r="V24" s="76">
        <f t="shared" si="11"/>
        <v>4.4785939401638108E-2</v>
      </c>
      <c r="W24" s="79">
        <f t="shared" si="7"/>
        <v>1.2156916254708827E-2</v>
      </c>
    </row>
    <row r="25" spans="1:23" x14ac:dyDescent="0.25">
      <c r="A25" s="59"/>
      <c r="B25" s="60"/>
      <c r="D25" s="34">
        <v>21</v>
      </c>
      <c r="E25" s="51">
        <f t="shared" si="3"/>
        <v>3.2705080590877733E-2</v>
      </c>
      <c r="F25" s="52">
        <f t="shared" si="4"/>
        <v>1.0967129095778572E-2</v>
      </c>
      <c r="G25" s="52">
        <v>0</v>
      </c>
      <c r="H25" s="52">
        <f t="shared" si="5"/>
        <v>1.0967129095778572E-2</v>
      </c>
      <c r="I25" s="83">
        <f t="shared" si="0"/>
        <v>4.3672209686656305E-2</v>
      </c>
      <c r="J25" s="79">
        <f t="shared" si="6"/>
        <v>4.5713541248673772E-2</v>
      </c>
      <c r="L25" s="34">
        <v>21</v>
      </c>
      <c r="M25" s="51">
        <f t="shared" si="1"/>
        <v>3.2143333106119387E-2</v>
      </c>
      <c r="N25" s="31">
        <f t="shared" si="8"/>
        <v>0.50874179028633326</v>
      </c>
      <c r="O25" s="31">
        <f>M25*SUM($N$5:N24)</f>
        <v>0.47490555288348801</v>
      </c>
      <c r="P25" s="57">
        <f t="shared" si="9"/>
        <v>3.2705080590877733E-2</v>
      </c>
      <c r="R25" s="34">
        <v>21</v>
      </c>
      <c r="S25" s="51">
        <f t="shared" si="2"/>
        <v>4.2802670380708285E-2</v>
      </c>
      <c r="T25" s="31">
        <f t="shared" si="10"/>
        <v>0.39765932043888008</v>
      </c>
      <c r="U25" s="31">
        <f>S25*SUM($T$5:T24)</f>
        <v>0.5853197987445572</v>
      </c>
      <c r="V25" s="76">
        <f t="shared" si="11"/>
        <v>4.4890779586187257E-2</v>
      </c>
      <c r="W25" s="79">
        <f t="shared" si="7"/>
        <v>1.2185698995309524E-2</v>
      </c>
    </row>
    <row r="26" spans="1:23" x14ac:dyDescent="0.25">
      <c r="A26" s="59"/>
      <c r="B26" s="60"/>
      <c r="D26" s="34">
        <v>22</v>
      </c>
      <c r="E26" s="51">
        <f t="shared" si="3"/>
        <v>3.2772348752758473E-2</v>
      </c>
      <c r="F26" s="52">
        <f t="shared" si="4"/>
        <v>1.0939768178459364E-2</v>
      </c>
      <c r="G26" s="52">
        <v>0</v>
      </c>
      <c r="H26" s="52">
        <f t="shared" si="5"/>
        <v>1.0939768178459364E-2</v>
      </c>
      <c r="I26" s="83">
        <f t="shared" si="0"/>
        <v>4.3712116931217834E-2</v>
      </c>
      <c r="J26" s="79">
        <f t="shared" si="6"/>
        <v>4.4550521650565944E-2</v>
      </c>
      <c r="L26" s="34">
        <v>22</v>
      </c>
      <c r="M26" s="51">
        <f t="shared" si="1"/>
        <v>3.2207029888938754E-2</v>
      </c>
      <c r="N26" s="31">
        <f t="shared" si="8"/>
        <v>0.49192485089277926</v>
      </c>
      <c r="O26" s="31">
        <f>M26*SUM($N$5:N25)</f>
        <v>0.49223171073140515</v>
      </c>
      <c r="P26" s="57">
        <f t="shared" si="9"/>
        <v>3.2772348752758473E-2</v>
      </c>
      <c r="R26" s="34">
        <v>22</v>
      </c>
      <c r="S26" s="51">
        <f t="shared" si="2"/>
        <v>4.2878961301830998E-2</v>
      </c>
      <c r="T26" s="31">
        <f t="shared" si="10"/>
        <v>0.38027971700278901</v>
      </c>
      <c r="U26" s="31">
        <f>S26*SUM($T$5:T25)</f>
        <v>0.60341428372797745</v>
      </c>
      <c r="V26" s="76">
        <f t="shared" si="11"/>
        <v>4.4927646728824433E-2</v>
      </c>
      <c r="W26" s="79">
        <f t="shared" si="7"/>
        <v>1.215529797606596E-2</v>
      </c>
    </row>
    <row r="27" spans="1:23" x14ac:dyDescent="0.25">
      <c r="A27" s="59"/>
      <c r="B27" s="60"/>
      <c r="D27" s="34">
        <v>23</v>
      </c>
      <c r="E27" s="51">
        <f t="shared" si="3"/>
        <v>3.2833202854983368E-2</v>
      </c>
      <c r="F27" s="52">
        <f t="shared" si="4"/>
        <v>1.0864828735899935E-2</v>
      </c>
      <c r="G27" s="52">
        <v>0</v>
      </c>
      <c r="H27" s="52">
        <f t="shared" si="5"/>
        <v>1.0864828735899935E-2</v>
      </c>
      <c r="I27" s="83">
        <f t="shared" si="0"/>
        <v>4.3698031590883299E-2</v>
      </c>
      <c r="J27" s="79">
        <f t="shared" si="6"/>
        <v>4.3388202191163572E-2</v>
      </c>
      <c r="L27" s="34">
        <v>23</v>
      </c>
      <c r="M27" s="51">
        <f t="shared" si="1"/>
        <v>3.2264571448845647E-2</v>
      </c>
      <c r="N27" s="31">
        <f t="shared" si="8"/>
        <v>0.47566983294333748</v>
      </c>
      <c r="O27" s="31">
        <f>M27*SUM($N$5:N26)</f>
        <v>0.50898288374560152</v>
      </c>
      <c r="P27" s="57">
        <f t="shared" si="9"/>
        <v>3.2833202854983368E-2</v>
      </c>
      <c r="R27" s="34">
        <v>23</v>
      </c>
      <c r="S27" s="51">
        <f t="shared" si="2"/>
        <v>4.2916641257711552E-2</v>
      </c>
      <c r="T27" s="31">
        <f t="shared" si="10"/>
        <v>0.36410880964961106</v>
      </c>
      <c r="U27" s="31">
        <f>S27*SUM($T$5:T26)</f>
        <v>0.62026486318788454</v>
      </c>
      <c r="V27" s="76">
        <f t="shared" si="11"/>
        <v>4.4905234783761072E-2</v>
      </c>
      <c r="W27" s="79">
        <f t="shared" si="7"/>
        <v>1.2072031928777704E-2</v>
      </c>
    </row>
    <row r="28" spans="1:23" x14ac:dyDescent="0.25">
      <c r="A28" s="59"/>
      <c r="B28" s="60"/>
      <c r="D28" s="34">
        <v>24</v>
      </c>
      <c r="E28" s="51">
        <f t="shared" si="3"/>
        <v>3.2889607512778474E-2</v>
      </c>
      <c r="F28" s="52">
        <f t="shared" si="4"/>
        <v>1.0747750098190224E-2</v>
      </c>
      <c r="G28" s="52">
        <v>0</v>
      </c>
      <c r="H28" s="52">
        <f t="shared" si="5"/>
        <v>1.0747750098190224E-2</v>
      </c>
      <c r="I28" s="83">
        <f t="shared" si="0"/>
        <v>4.3637357610968694E-2</v>
      </c>
      <c r="J28" s="79">
        <f t="shared" si="6"/>
        <v>4.2242829165279883E-2</v>
      </c>
      <c r="L28" s="34">
        <v>24</v>
      </c>
      <c r="M28" s="51">
        <f t="shared" si="1"/>
        <v>3.2317504793903495E-2</v>
      </c>
      <c r="N28" s="31">
        <f t="shared" si="8"/>
        <v>0.45994533001497989</v>
      </c>
      <c r="O28" s="31">
        <f>M28*SUM($N$5:N27)</f>
        <v>0.52519038457732736</v>
      </c>
      <c r="P28" s="57">
        <f t="shared" si="9"/>
        <v>3.2889607512778474E-2</v>
      </c>
      <c r="R28" s="34">
        <v>24</v>
      </c>
      <c r="S28" s="51">
        <f t="shared" si="2"/>
        <v>4.2921742444295141E-2</v>
      </c>
      <c r="T28" s="31">
        <f t="shared" si="10"/>
        <v>0.34905133444765479</v>
      </c>
      <c r="U28" s="31">
        <f>S28*SUM($T$5:T27)</f>
        <v>0.63596677407534485</v>
      </c>
      <c r="V28" s="76">
        <f t="shared" si="11"/>
        <v>4.4831552066323166E-2</v>
      </c>
      <c r="W28" s="79">
        <f t="shared" si="7"/>
        <v>1.1941944553544692E-2</v>
      </c>
    </row>
    <row r="29" spans="1:23" x14ac:dyDescent="0.25">
      <c r="A29" s="59"/>
      <c r="B29" s="60"/>
      <c r="D29" s="34">
        <v>25</v>
      </c>
      <c r="E29" s="51">
        <f t="shared" si="3"/>
        <v>3.2943188548410163E-2</v>
      </c>
      <c r="F29" s="52">
        <f t="shared" si="4"/>
        <v>1.0593648821597702E-2</v>
      </c>
      <c r="G29" s="52">
        <v>0</v>
      </c>
      <c r="H29" s="52">
        <f t="shared" si="5"/>
        <v>1.0593648821597702E-2</v>
      </c>
      <c r="I29" s="83">
        <f t="shared" si="0"/>
        <v>4.3536837370007866E-2</v>
      </c>
      <c r="J29" s="79">
        <f t="shared" si="6"/>
        <v>4.1127253992087498E-2</v>
      </c>
      <c r="L29" s="34">
        <v>25</v>
      </c>
      <c r="M29" s="51">
        <f t="shared" si="1"/>
        <v>3.2367081257922647E-2</v>
      </c>
      <c r="N29" s="31">
        <f t="shared" si="8"/>
        <v>0.44472249347741238</v>
      </c>
      <c r="O29" s="31">
        <f>M29*SUM($N$5:N28)</f>
        <v>0.5408831374389782</v>
      </c>
      <c r="P29" s="57">
        <f t="shared" si="9"/>
        <v>3.2943188548410163E-2</v>
      </c>
      <c r="R29" s="34">
        <v>25</v>
      </c>
      <c r="S29" s="51">
        <f t="shared" si="2"/>
        <v>4.2899540140630243E-2</v>
      </c>
      <c r="T29" s="31">
        <f t="shared" si="10"/>
        <v>0.33501602009997983</v>
      </c>
      <c r="U29" s="31">
        <f>S29*SUM($T$5:T28)</f>
        <v>0.6506119466979875</v>
      </c>
      <c r="V29" s="76">
        <f t="shared" si="11"/>
        <v>4.4713909461296497E-2</v>
      </c>
      <c r="W29" s="79">
        <f t="shared" si="7"/>
        <v>1.1770720912886334E-2</v>
      </c>
    </row>
    <row r="30" spans="1:23" x14ac:dyDescent="0.25">
      <c r="A30" s="59"/>
      <c r="B30" s="60"/>
      <c r="D30" s="34">
        <v>26</v>
      </c>
      <c r="E30" s="51">
        <f t="shared" si="3"/>
        <v>3.2995292451815539E-2</v>
      </c>
      <c r="F30" s="52">
        <f t="shared" si="4"/>
        <v>1.0407272128654443E-2</v>
      </c>
      <c r="G30" s="52">
        <v>0</v>
      </c>
      <c r="H30" s="52">
        <f t="shared" si="5"/>
        <v>1.0407272128654443E-2</v>
      </c>
      <c r="I30" s="83">
        <f t="shared" si="0"/>
        <v>4.3402564580469982E-2</v>
      </c>
      <c r="J30" s="79">
        <f t="shared" si="6"/>
        <v>4.0051354090150815E-2</v>
      </c>
      <c r="L30" s="34">
        <v>26</v>
      </c>
      <c r="M30" s="51">
        <f t="shared" si="1"/>
        <v>3.241431119214E-2</v>
      </c>
      <c r="N30" s="31">
        <f t="shared" si="8"/>
        <v>0.42997489440780956</v>
      </c>
      <c r="O30" s="31">
        <f>M30*SUM($N$5:N29)</f>
        <v>0.55608776556004769</v>
      </c>
      <c r="P30" s="57">
        <f t="shared" si="9"/>
        <v>3.2995292451815539E-2</v>
      </c>
      <c r="R30" s="34">
        <v>26</v>
      </c>
      <c r="S30" s="51">
        <f t="shared" si="2"/>
        <v>4.2854624826540677E-2</v>
      </c>
      <c r="T30" s="31">
        <f t="shared" si="10"/>
        <v>0.32191663393496162</v>
      </c>
      <c r="U30" s="31">
        <f>S30*SUM($T$5:T29)</f>
        <v>0.66428774949233271</v>
      </c>
      <c r="V30" s="76">
        <f t="shared" si="11"/>
        <v>4.4558928150320476E-2</v>
      </c>
      <c r="W30" s="79">
        <f t="shared" si="7"/>
        <v>1.1563635698504937E-2</v>
      </c>
    </row>
    <row r="31" spans="1:23" x14ac:dyDescent="0.25">
      <c r="A31" s="59"/>
      <c r="B31" s="60"/>
      <c r="D31" s="34">
        <v>27</v>
      </c>
      <c r="E31" s="51">
        <f t="shared" si="3"/>
        <v>3.3047035402906877E-2</v>
      </c>
      <c r="F31" s="52">
        <f t="shared" si="4"/>
        <v>1.019297348096806E-2</v>
      </c>
      <c r="G31" s="52">
        <v>0</v>
      </c>
      <c r="H31" s="52">
        <f t="shared" si="5"/>
        <v>1.019297348096806E-2</v>
      </c>
      <c r="I31" s="83">
        <f t="shared" si="0"/>
        <v>4.3240008883874935E-2</v>
      </c>
      <c r="J31" s="79">
        <f t="shared" si="6"/>
        <v>3.9022438379661795E-2</v>
      </c>
      <c r="L31" s="34">
        <v>27</v>
      </c>
      <c r="M31" s="51">
        <f t="shared" si="1"/>
        <v>3.2460008342953817E-2</v>
      </c>
      <c r="N31" s="31">
        <f t="shared" si="8"/>
        <v>0.41567835957998989</v>
      </c>
      <c r="O31" s="31">
        <f>M31*SUM($N$5:N30)</f>
        <v>0.57082871740005792</v>
      </c>
      <c r="P31" s="57">
        <f t="shared" si="9"/>
        <v>3.3047035402906877E-2</v>
      </c>
      <c r="R31" s="34">
        <v>27</v>
      </c>
      <c r="S31" s="51">
        <f t="shared" si="2"/>
        <v>4.2790973592404358E-2</v>
      </c>
      <c r="T31" s="31">
        <f t="shared" si="10"/>
        <v>0.30967258791597069</v>
      </c>
      <c r="U31" s="31">
        <f>S31*SUM($T$5:T30)</f>
        <v>0.67707622055222505</v>
      </c>
      <c r="V31" s="76">
        <f t="shared" si="11"/>
        <v>4.4372561492871387E-2</v>
      </c>
      <c r="W31" s="79">
        <f t="shared" si="7"/>
        <v>1.132552608996451E-2</v>
      </c>
    </row>
    <row r="32" spans="1:23" x14ac:dyDescent="0.25">
      <c r="A32" s="59"/>
      <c r="B32" s="60"/>
      <c r="D32" s="34">
        <v>28</v>
      </c>
      <c r="E32" s="51">
        <f t="shared" si="3"/>
        <v>3.3099343605285769E-2</v>
      </c>
      <c r="F32" s="52">
        <f t="shared" si="4"/>
        <v>9.9547048982910006E-3</v>
      </c>
      <c r="G32" s="52">
        <v>0</v>
      </c>
      <c r="H32" s="52">
        <f t="shared" si="5"/>
        <v>9.9547048982910006E-3</v>
      </c>
      <c r="I32" s="83">
        <f t="shared" si="0"/>
        <v>4.3054048503576768E-2</v>
      </c>
      <c r="J32" s="79">
        <f t="shared" si="6"/>
        <v>3.8045628823565547E-2</v>
      </c>
      <c r="L32" s="34">
        <v>28</v>
      </c>
      <c r="M32" s="51">
        <f t="shared" si="1"/>
        <v>3.2504825834540618E-2</v>
      </c>
      <c r="N32" s="31">
        <f t="shared" si="8"/>
        <v>0.40181079745614678</v>
      </c>
      <c r="O32" s="31">
        <f>M32*SUM($N$5:N31)</f>
        <v>0.58512841255410231</v>
      </c>
      <c r="P32" s="57">
        <f t="shared" si="9"/>
        <v>3.3099343605285769E-2</v>
      </c>
      <c r="R32" s="34">
        <v>28</v>
      </c>
      <c r="S32" s="51">
        <f t="shared" si="2"/>
        <v>4.2712018438328725E-2</v>
      </c>
      <c r="T32" s="31">
        <f t="shared" si="10"/>
        <v>0.29820921806535117</v>
      </c>
      <c r="U32" s="31">
        <f>S32*SUM($T$5:T31)</f>
        <v>0.68905366431416271</v>
      </c>
      <c r="V32" s="76">
        <f t="shared" si="11"/>
        <v>4.4160126825609103E-2</v>
      </c>
      <c r="W32" s="79">
        <f t="shared" si="7"/>
        <v>1.1060783220323334E-2</v>
      </c>
    </row>
    <row r="33" spans="1:25" x14ac:dyDescent="0.25">
      <c r="A33" s="59"/>
      <c r="B33" s="60"/>
      <c r="D33" s="34">
        <v>29</v>
      </c>
      <c r="E33" s="51">
        <f t="shared" si="3"/>
        <v>3.3152986457651856E-2</v>
      </c>
      <c r="F33" s="52">
        <f t="shared" si="4"/>
        <v>9.6960216445709079E-3</v>
      </c>
      <c r="G33" s="52">
        <v>0</v>
      </c>
      <c r="H33" s="52">
        <f t="shared" si="5"/>
        <v>9.6960216445709079E-3</v>
      </c>
      <c r="I33" s="83">
        <f t="shared" si="0"/>
        <v>4.2849008102222766E-2</v>
      </c>
      <c r="J33" s="79">
        <f t="shared" si="6"/>
        <v>3.7124212275033264E-2</v>
      </c>
      <c r="L33" s="34">
        <v>29</v>
      </c>
      <c r="M33" s="51">
        <f t="shared" si="1"/>
        <v>3.2549285360187863E-2</v>
      </c>
      <c r="N33" s="31">
        <f t="shared" si="8"/>
        <v>0.38835202399968916</v>
      </c>
      <c r="O33" s="31">
        <f>M33*SUM($N$5:N32)</f>
        <v>0.59900739515093715</v>
      </c>
      <c r="P33" s="57">
        <f t="shared" si="9"/>
        <v>3.3152986457651856E-2</v>
      </c>
      <c r="R33" s="34">
        <v>29</v>
      </c>
      <c r="S33" s="51">
        <f t="shared" si="2"/>
        <v>4.2620710058574707E-2</v>
      </c>
      <c r="T33" s="31">
        <f t="shared" si="10"/>
        <v>0.28745782713099516</v>
      </c>
      <c r="U33" s="31">
        <f>S33*SUM($T$5:T32)</f>
        <v>0.7002905161647871</v>
      </c>
      <c r="V33" s="76">
        <f t="shared" si="11"/>
        <v>4.3926343840508419E-2</v>
      </c>
      <c r="W33" s="79">
        <f t="shared" si="7"/>
        <v>1.0773357382856563E-2</v>
      </c>
    </row>
    <row r="34" spans="1:25" x14ac:dyDescent="0.25">
      <c r="A34" s="59"/>
      <c r="B34" s="60"/>
      <c r="D34" s="34">
        <v>30</v>
      </c>
      <c r="E34" s="51">
        <f t="shared" si="3"/>
        <v>3.3208603856957897E-2</v>
      </c>
      <c r="F34" s="52">
        <f t="shared" si="4"/>
        <v>9.4200957597542889E-3</v>
      </c>
      <c r="G34" s="52">
        <v>0</v>
      </c>
      <c r="H34" s="52">
        <f t="shared" si="5"/>
        <v>9.4200957597542889E-3</v>
      </c>
      <c r="I34" s="83">
        <f t="shared" si="0"/>
        <v>4.2628699616712187E-2</v>
      </c>
      <c r="J34" s="79">
        <f t="shared" si="6"/>
        <v>3.6259959257423313E-2</v>
      </c>
      <c r="L34" s="35">
        <v>30</v>
      </c>
      <c r="M34" s="53">
        <f t="shared" si="1"/>
        <v>3.2593800898288672E-2</v>
      </c>
      <c r="N34" s="32">
        <f t="shared" si="8"/>
        <v>0.37528359414321899</v>
      </c>
      <c r="O34" s="32">
        <f>M34*SUM($N$5:N33)</f>
        <v>0.61248448710888304</v>
      </c>
      <c r="P34" s="58">
        <f t="shared" si="9"/>
        <v>3.3208603856957897E-2</v>
      </c>
      <c r="R34" s="35">
        <v>30</v>
      </c>
      <c r="S34" s="53">
        <f t="shared" si="2"/>
        <v>4.2519576391549574E-2</v>
      </c>
      <c r="T34" s="32">
        <f t="shared" si="10"/>
        <v>0.27735556052600807</v>
      </c>
      <c r="U34" s="32">
        <f>S34*SUM($T$5:T33)</f>
        <v>0.71085139853058477</v>
      </c>
      <c r="V34" s="77">
        <f t="shared" si="11"/>
        <v>4.367537692335155E-2</v>
      </c>
      <c r="W34" s="80">
        <f t="shared" si="7"/>
        <v>1.0466773066393653E-2</v>
      </c>
    </row>
    <row r="35" spans="1:25" x14ac:dyDescent="0.25">
      <c r="A35" s="59"/>
      <c r="B35" s="60"/>
      <c r="D35" s="34">
        <f>D34+1</f>
        <v>31</v>
      </c>
      <c r="E35" s="51">
        <f t="shared" ref="E35:E66" si="12">IF(D35&gt;=$B$7,$B$6,($B$6-$E$34)/($B$7-$B$5)+E34)</f>
        <v>3.3290888760533946E-2</v>
      </c>
      <c r="F35" s="52"/>
      <c r="G35" s="52"/>
      <c r="H35" s="52">
        <f t="shared" ref="H35:H66" si="13">IF(D35&gt;=$B$7,$B$10,($B$10-$H$34)/($B$7-$B$5)+H34)</f>
        <v>9.3595933657604317E-3</v>
      </c>
      <c r="I35" s="83">
        <f t="shared" si="0"/>
        <v>4.2650482126294381E-2</v>
      </c>
      <c r="J35" s="79">
        <f t="shared" si="6"/>
        <v>4.3304169067917675E-2</v>
      </c>
    </row>
    <row r="36" spans="1:25" x14ac:dyDescent="0.25">
      <c r="A36" s="59"/>
      <c r="B36" s="60"/>
      <c r="D36" s="34">
        <f t="shared" ref="D36:D99" si="14">D35+1</f>
        <v>32</v>
      </c>
      <c r="E36" s="51">
        <f t="shared" si="12"/>
        <v>3.3373173664109995E-2</v>
      </c>
      <c r="F36" s="52"/>
      <c r="G36" s="52"/>
      <c r="H36" s="52">
        <f t="shared" si="13"/>
        <v>9.2990909717665746E-3</v>
      </c>
      <c r="I36" s="83">
        <f t="shared" si="0"/>
        <v>4.2672264635876568E-2</v>
      </c>
      <c r="J36" s="79">
        <f t="shared" si="6"/>
        <v>4.3347748194227043E-2</v>
      </c>
    </row>
    <row r="37" spans="1:25" x14ac:dyDescent="0.25">
      <c r="A37" s="59"/>
      <c r="B37" s="60"/>
      <c r="D37" s="34">
        <f t="shared" si="14"/>
        <v>33</v>
      </c>
      <c r="E37" s="51">
        <f t="shared" si="12"/>
        <v>3.3455458567686044E-2</v>
      </c>
      <c r="F37" s="52"/>
      <c r="G37" s="52"/>
      <c r="H37" s="52">
        <f t="shared" si="13"/>
        <v>9.2385885777727175E-3</v>
      </c>
      <c r="I37" s="83">
        <f t="shared" ref="I37:I68" si="15">E37+H37</f>
        <v>4.2694047145458762E-2</v>
      </c>
      <c r="J37" s="79">
        <f t="shared" si="6"/>
        <v>4.3391327775277766E-2</v>
      </c>
    </row>
    <row r="38" spans="1:25" x14ac:dyDescent="0.25">
      <c r="A38" s="59"/>
      <c r="B38" s="60"/>
      <c r="D38" s="34">
        <f t="shared" si="14"/>
        <v>34</v>
      </c>
      <c r="E38" s="51">
        <f t="shared" si="12"/>
        <v>3.3537743471262094E-2</v>
      </c>
      <c r="F38" s="52"/>
      <c r="G38" s="52"/>
      <c r="H38" s="52">
        <f t="shared" si="13"/>
        <v>9.1780861837788604E-3</v>
      </c>
      <c r="I38" s="83">
        <f t="shared" si="15"/>
        <v>4.2715829655040956E-2</v>
      </c>
      <c r="J38" s="79">
        <f t="shared" si="6"/>
        <v>4.3434907811091605E-2</v>
      </c>
      <c r="L38" s="101" t="s">
        <v>2</v>
      </c>
      <c r="M38" s="101"/>
      <c r="N38" s="101"/>
      <c r="O38" s="101"/>
      <c r="P38" s="101"/>
      <c r="Q38" s="101"/>
      <c r="R38" s="101"/>
      <c r="S38" s="101"/>
      <c r="T38" s="101"/>
      <c r="U38" s="101"/>
      <c r="V38" s="101"/>
      <c r="W38" s="101"/>
      <c r="X38" s="101"/>
      <c r="Y38" s="101"/>
    </row>
    <row r="39" spans="1:25" x14ac:dyDescent="0.25">
      <c r="A39" s="59"/>
      <c r="B39" s="60"/>
      <c r="D39" s="34">
        <f t="shared" si="14"/>
        <v>35</v>
      </c>
      <c r="E39" s="51">
        <f t="shared" si="12"/>
        <v>3.3620028374838143E-2</v>
      </c>
      <c r="F39" s="52"/>
      <c r="G39" s="52"/>
      <c r="H39" s="52">
        <f t="shared" si="13"/>
        <v>9.1175837897850033E-3</v>
      </c>
      <c r="I39" s="83">
        <f t="shared" si="15"/>
        <v>4.2737612164623143E-2</v>
      </c>
      <c r="J39" s="79">
        <f t="shared" si="6"/>
        <v>4.3478488301628149E-2</v>
      </c>
      <c r="L39" s="101"/>
      <c r="M39" s="101"/>
      <c r="N39" s="101"/>
      <c r="O39" s="101"/>
      <c r="P39" s="101"/>
      <c r="Q39" s="101"/>
      <c r="R39" s="101"/>
      <c r="S39" s="101"/>
      <c r="T39" s="101"/>
      <c r="U39" s="101"/>
      <c r="V39" s="101"/>
      <c r="W39" s="101"/>
      <c r="X39" s="101"/>
      <c r="Y39" s="101"/>
    </row>
    <row r="40" spans="1:25" x14ac:dyDescent="0.25">
      <c r="A40" s="59"/>
      <c r="B40" s="60"/>
      <c r="D40" s="34">
        <f t="shared" si="14"/>
        <v>36</v>
      </c>
      <c r="E40" s="51">
        <f t="shared" si="12"/>
        <v>3.3702313278414192E-2</v>
      </c>
      <c r="F40" s="52"/>
      <c r="G40" s="52"/>
      <c r="H40" s="52">
        <f t="shared" si="13"/>
        <v>9.0570813957911462E-3</v>
      </c>
      <c r="I40" s="83">
        <f t="shared" si="15"/>
        <v>4.2759394674205337E-2</v>
      </c>
      <c r="J40" s="79">
        <f t="shared" si="6"/>
        <v>4.35220692468552E-2</v>
      </c>
      <c r="L40" s="101"/>
      <c r="M40" s="101"/>
      <c r="N40" s="101"/>
      <c r="O40" s="101"/>
      <c r="P40" s="101"/>
      <c r="Q40" s="101"/>
      <c r="R40" s="101"/>
      <c r="S40" s="101"/>
      <c r="T40" s="101"/>
      <c r="U40" s="101"/>
      <c r="V40" s="101"/>
      <c r="W40" s="101"/>
      <c r="X40" s="101"/>
      <c r="Y40" s="101"/>
    </row>
    <row r="41" spans="1:25" x14ac:dyDescent="0.25">
      <c r="A41" s="59"/>
      <c r="B41" s="60"/>
      <c r="D41" s="34">
        <f t="shared" si="14"/>
        <v>37</v>
      </c>
      <c r="E41" s="51">
        <f t="shared" si="12"/>
        <v>3.3784598181990241E-2</v>
      </c>
      <c r="F41" s="52"/>
      <c r="G41" s="52"/>
      <c r="H41" s="52">
        <f t="shared" si="13"/>
        <v>8.9965790017972891E-3</v>
      </c>
      <c r="I41" s="83">
        <f t="shared" si="15"/>
        <v>4.278117718378753E-2</v>
      </c>
      <c r="J41" s="79">
        <f t="shared" si="6"/>
        <v>4.3565650646797849E-2</v>
      </c>
      <c r="L41" s="101"/>
      <c r="M41" s="101"/>
      <c r="N41" s="101"/>
      <c r="O41" s="101"/>
      <c r="P41" s="101"/>
      <c r="Q41" s="101"/>
      <c r="R41" s="101"/>
      <c r="S41" s="101"/>
      <c r="T41" s="101"/>
      <c r="U41" s="101"/>
      <c r="V41" s="101"/>
      <c r="W41" s="101"/>
      <c r="X41" s="101"/>
      <c r="Y41" s="101"/>
    </row>
    <row r="42" spans="1:25" x14ac:dyDescent="0.25">
      <c r="A42" s="59"/>
      <c r="B42" s="60"/>
      <c r="D42" s="34">
        <f t="shared" si="14"/>
        <v>38</v>
      </c>
      <c r="E42" s="51">
        <f t="shared" si="12"/>
        <v>3.3866883085566291E-2</v>
      </c>
      <c r="F42" s="52"/>
      <c r="G42" s="52"/>
      <c r="H42" s="52">
        <f t="shared" si="13"/>
        <v>8.936076607803432E-3</v>
      </c>
      <c r="I42" s="83">
        <f t="shared" si="15"/>
        <v>4.2802959693369724E-2</v>
      </c>
      <c r="J42" s="79">
        <f t="shared" si="6"/>
        <v>4.3609232501387485E-2</v>
      </c>
      <c r="L42" s="101" t="s">
        <v>3</v>
      </c>
      <c r="M42" s="101"/>
      <c r="N42" s="101"/>
      <c r="O42" s="101"/>
      <c r="P42" s="101"/>
      <c r="Q42" s="101"/>
      <c r="R42" s="101"/>
      <c r="S42" s="101"/>
      <c r="T42" s="101"/>
      <c r="U42" s="101"/>
      <c r="V42" s="101"/>
      <c r="W42" s="101"/>
      <c r="X42" s="101"/>
      <c r="Y42" s="101"/>
    </row>
    <row r="43" spans="1:25" x14ac:dyDescent="0.25">
      <c r="A43" s="59"/>
      <c r="B43" s="60"/>
      <c r="D43" s="34">
        <f t="shared" si="14"/>
        <v>39</v>
      </c>
      <c r="E43" s="51">
        <f t="shared" si="12"/>
        <v>3.394916798914234E-2</v>
      </c>
      <c r="F43" s="52"/>
      <c r="G43" s="52"/>
      <c r="H43" s="52">
        <f t="shared" si="13"/>
        <v>8.8755742138095749E-3</v>
      </c>
      <c r="I43" s="83">
        <f t="shared" si="15"/>
        <v>4.2824742202951918E-2</v>
      </c>
      <c r="J43" s="79">
        <f t="shared" si="6"/>
        <v>4.3652814810643648E-2</v>
      </c>
      <c r="L43" s="101"/>
      <c r="M43" s="101"/>
      <c r="N43" s="101"/>
      <c r="O43" s="101"/>
      <c r="P43" s="101"/>
      <c r="Q43" s="101"/>
      <c r="R43" s="101"/>
      <c r="S43" s="101"/>
      <c r="T43" s="101"/>
      <c r="U43" s="101"/>
      <c r="V43" s="101"/>
      <c r="W43" s="101"/>
      <c r="X43" s="101"/>
      <c r="Y43" s="101"/>
    </row>
    <row r="44" spans="1:25" x14ac:dyDescent="0.25">
      <c r="A44" s="59"/>
      <c r="B44" s="60"/>
      <c r="D44" s="34">
        <f t="shared" si="14"/>
        <v>40</v>
      </c>
      <c r="E44" s="51">
        <f t="shared" si="12"/>
        <v>3.4031452892718389E-2</v>
      </c>
      <c r="F44" s="52"/>
      <c r="G44" s="52"/>
      <c r="H44" s="52">
        <f t="shared" si="13"/>
        <v>8.8150718198157178E-3</v>
      </c>
      <c r="I44" s="83">
        <f t="shared" si="15"/>
        <v>4.2846524712534105E-2</v>
      </c>
      <c r="J44" s="79">
        <f t="shared" si="6"/>
        <v>4.3696397574513934E-2</v>
      </c>
      <c r="L44" s="101"/>
      <c r="M44" s="101"/>
      <c r="N44" s="101"/>
      <c r="O44" s="101"/>
      <c r="P44" s="101"/>
      <c r="Q44" s="101"/>
      <c r="R44" s="101"/>
      <c r="S44" s="101"/>
      <c r="T44" s="101"/>
      <c r="U44" s="101"/>
      <c r="V44" s="101"/>
      <c r="W44" s="101"/>
      <c r="X44" s="101"/>
      <c r="Y44" s="101"/>
    </row>
    <row r="45" spans="1:25" x14ac:dyDescent="0.25">
      <c r="A45" s="59"/>
      <c r="B45" s="60"/>
      <c r="D45" s="34">
        <f t="shared" si="14"/>
        <v>41</v>
      </c>
      <c r="E45" s="51">
        <f t="shared" si="12"/>
        <v>3.4113737796294438E-2</v>
      </c>
      <c r="F45" s="52"/>
      <c r="G45" s="52"/>
      <c r="H45" s="52">
        <f t="shared" si="13"/>
        <v>8.7545694258218607E-3</v>
      </c>
      <c r="I45" s="83">
        <f t="shared" si="15"/>
        <v>4.2868307222116299E-2</v>
      </c>
      <c r="J45" s="79">
        <f t="shared" si="6"/>
        <v>4.3739980793018107E-2</v>
      </c>
      <c r="L45" s="100" t="s">
        <v>4</v>
      </c>
      <c r="M45" s="100"/>
      <c r="N45" s="100"/>
      <c r="O45" s="100"/>
      <c r="P45" s="100"/>
      <c r="Q45" s="100"/>
      <c r="R45" s="100"/>
      <c r="S45" s="100"/>
      <c r="T45" s="100"/>
      <c r="U45" s="100"/>
      <c r="V45" s="100"/>
      <c r="W45" s="100"/>
      <c r="X45" s="100"/>
      <c r="Y45" s="100"/>
    </row>
    <row r="46" spans="1:25" x14ac:dyDescent="0.25">
      <c r="A46" s="59"/>
      <c r="B46" s="60"/>
      <c r="D46" s="34">
        <f t="shared" si="14"/>
        <v>42</v>
      </c>
      <c r="E46" s="51">
        <f t="shared" si="12"/>
        <v>3.4196022699870487E-2</v>
      </c>
      <c r="F46" s="52"/>
      <c r="G46" s="52"/>
      <c r="H46" s="52">
        <f t="shared" si="13"/>
        <v>8.6940670318280035E-3</v>
      </c>
      <c r="I46" s="83">
        <f t="shared" si="15"/>
        <v>4.2890089731698493E-2</v>
      </c>
      <c r="J46" s="79">
        <f t="shared" si="6"/>
        <v>4.3783564466097546E-2</v>
      </c>
      <c r="L46" s="100"/>
      <c r="M46" s="100"/>
      <c r="N46" s="100"/>
      <c r="O46" s="100"/>
      <c r="P46" s="100"/>
      <c r="Q46" s="100"/>
      <c r="R46" s="100"/>
      <c r="S46" s="100"/>
      <c r="T46" s="100"/>
      <c r="U46" s="100"/>
      <c r="V46" s="100"/>
      <c r="W46" s="100"/>
      <c r="X46" s="100"/>
      <c r="Y46" s="100"/>
    </row>
    <row r="47" spans="1:25" x14ac:dyDescent="0.25">
      <c r="A47" s="59"/>
      <c r="B47" s="60"/>
      <c r="D47" s="34">
        <f t="shared" si="14"/>
        <v>43</v>
      </c>
      <c r="E47" s="51">
        <f t="shared" si="12"/>
        <v>3.4278307603446537E-2</v>
      </c>
      <c r="F47" s="52"/>
      <c r="G47" s="52"/>
      <c r="H47" s="52">
        <f t="shared" si="13"/>
        <v>8.6335646378341464E-3</v>
      </c>
      <c r="I47" s="83">
        <f t="shared" si="15"/>
        <v>4.291187224128068E-2</v>
      </c>
      <c r="J47" s="79">
        <f t="shared" si="6"/>
        <v>4.3827148593766907E-2</v>
      </c>
      <c r="L47" s="100"/>
      <c r="M47" s="100"/>
      <c r="N47" s="100"/>
      <c r="O47" s="100"/>
      <c r="P47" s="100"/>
      <c r="Q47" s="100"/>
      <c r="R47" s="100"/>
      <c r="S47" s="100"/>
      <c r="T47" s="100"/>
      <c r="U47" s="100"/>
      <c r="V47" s="100"/>
      <c r="W47" s="100"/>
      <c r="X47" s="100"/>
      <c r="Y47" s="100"/>
    </row>
    <row r="48" spans="1:25" x14ac:dyDescent="0.25">
      <c r="A48" s="59"/>
      <c r="B48" s="60"/>
      <c r="D48" s="34">
        <f t="shared" si="14"/>
        <v>44</v>
      </c>
      <c r="E48" s="51">
        <f t="shared" si="12"/>
        <v>3.4360592507022586E-2</v>
      </c>
      <c r="F48" s="52"/>
      <c r="G48" s="52"/>
      <c r="H48" s="52">
        <f t="shared" si="13"/>
        <v>8.5730622438402893E-3</v>
      </c>
      <c r="I48" s="83">
        <f t="shared" si="15"/>
        <v>4.2933654750862874E-2</v>
      </c>
      <c r="J48" s="79">
        <f t="shared" si="6"/>
        <v>4.3870733175982224E-2</v>
      </c>
      <c r="L48" s="100"/>
      <c r="M48" s="100"/>
      <c r="N48" s="100"/>
      <c r="O48" s="100"/>
      <c r="P48" s="100"/>
      <c r="Q48" s="100"/>
      <c r="R48" s="100"/>
      <c r="S48" s="100"/>
      <c r="T48" s="100"/>
      <c r="U48" s="100"/>
      <c r="V48" s="100"/>
      <c r="W48" s="100"/>
      <c r="X48" s="100"/>
      <c r="Y48" s="100"/>
    </row>
    <row r="49" spans="1:25" ht="15" customHeight="1" x14ac:dyDescent="0.25">
      <c r="A49" s="59"/>
      <c r="B49" s="60"/>
      <c r="D49" s="34">
        <f t="shared" si="14"/>
        <v>45</v>
      </c>
      <c r="E49" s="51">
        <f t="shared" si="12"/>
        <v>3.4442877410598635E-2</v>
      </c>
      <c r="F49" s="52"/>
      <c r="G49" s="52"/>
      <c r="H49" s="52">
        <f t="shared" si="13"/>
        <v>8.5125598498464322E-3</v>
      </c>
      <c r="I49" s="83">
        <f t="shared" si="15"/>
        <v>4.2955437260445067E-2</v>
      </c>
      <c r="J49" s="79">
        <f t="shared" si="6"/>
        <v>4.3914318212722847E-2</v>
      </c>
      <c r="L49" s="100" t="s">
        <v>32</v>
      </c>
      <c r="M49" s="100"/>
      <c r="N49" s="100"/>
      <c r="O49" s="100"/>
      <c r="P49" s="100"/>
      <c r="Q49" s="100"/>
      <c r="R49" s="100"/>
      <c r="S49" s="100"/>
      <c r="T49" s="100"/>
      <c r="U49" s="100"/>
      <c r="V49" s="100"/>
      <c r="W49" s="100"/>
      <c r="X49" s="100"/>
      <c r="Y49" s="100"/>
    </row>
    <row r="50" spans="1:25" x14ac:dyDescent="0.25">
      <c r="A50" s="59"/>
      <c r="B50" s="60"/>
      <c r="D50" s="34">
        <f t="shared" si="14"/>
        <v>46</v>
      </c>
      <c r="E50" s="51">
        <f t="shared" si="12"/>
        <v>3.4525162314174684E-2</v>
      </c>
      <c r="F50" s="52"/>
      <c r="G50" s="52"/>
      <c r="H50" s="52">
        <f t="shared" si="13"/>
        <v>8.4520574558525751E-3</v>
      </c>
      <c r="I50" s="83">
        <f t="shared" si="15"/>
        <v>4.2977219770027261E-2</v>
      </c>
      <c r="J50" s="79">
        <f t="shared" si="6"/>
        <v>4.3957903704006318E-2</v>
      </c>
      <c r="L50" s="100"/>
      <c r="M50" s="100"/>
      <c r="N50" s="100"/>
      <c r="O50" s="100"/>
      <c r="P50" s="100"/>
      <c r="Q50" s="100"/>
      <c r="R50" s="100"/>
      <c r="S50" s="100"/>
      <c r="T50" s="100"/>
      <c r="U50" s="100"/>
      <c r="V50" s="100"/>
      <c r="W50" s="100"/>
      <c r="X50" s="100"/>
      <c r="Y50" s="100"/>
    </row>
    <row r="51" spans="1:25" x14ac:dyDescent="0.25">
      <c r="A51" s="59"/>
      <c r="B51" s="60"/>
      <c r="D51" s="34">
        <f t="shared" si="14"/>
        <v>47</v>
      </c>
      <c r="E51" s="51">
        <f t="shared" si="12"/>
        <v>3.4607447217750734E-2</v>
      </c>
      <c r="F51" s="52"/>
      <c r="G51" s="52"/>
      <c r="H51" s="52">
        <f t="shared" si="13"/>
        <v>8.391555061858718E-3</v>
      </c>
      <c r="I51" s="83">
        <f t="shared" si="15"/>
        <v>4.2999002279609455E-2</v>
      </c>
      <c r="J51" s="79">
        <f t="shared" si="6"/>
        <v>4.4001489649768688E-2</v>
      </c>
      <c r="L51" s="100"/>
      <c r="M51" s="100"/>
      <c r="N51" s="100"/>
      <c r="O51" s="100"/>
      <c r="P51" s="100"/>
      <c r="Q51" s="100"/>
      <c r="R51" s="100"/>
      <c r="S51" s="100"/>
      <c r="T51" s="100"/>
      <c r="U51" s="100"/>
      <c r="V51" s="100"/>
      <c r="W51" s="100"/>
      <c r="X51" s="100"/>
      <c r="Y51" s="100"/>
    </row>
    <row r="52" spans="1:25" x14ac:dyDescent="0.25">
      <c r="A52" s="59"/>
      <c r="B52" s="60"/>
      <c r="D52" s="34">
        <f t="shared" si="14"/>
        <v>48</v>
      </c>
      <c r="E52" s="51">
        <f t="shared" si="12"/>
        <v>3.4689732121326783E-2</v>
      </c>
      <c r="F52" s="52"/>
      <c r="G52" s="52"/>
      <c r="H52" s="52">
        <f t="shared" si="13"/>
        <v>8.3310526678648609E-3</v>
      </c>
      <c r="I52" s="83">
        <f t="shared" si="15"/>
        <v>4.3020784789191642E-2</v>
      </c>
      <c r="J52" s="79">
        <f t="shared" si="6"/>
        <v>4.4045076050025722E-2</v>
      </c>
      <c r="L52" s="100"/>
      <c r="M52" s="100"/>
      <c r="N52" s="100"/>
      <c r="O52" s="100"/>
      <c r="P52" s="100"/>
      <c r="Q52" s="100"/>
      <c r="R52" s="100"/>
      <c r="S52" s="100"/>
      <c r="T52" s="100"/>
      <c r="U52" s="100"/>
      <c r="V52" s="100"/>
      <c r="W52" s="100"/>
      <c r="X52" s="100"/>
      <c r="Y52" s="100"/>
    </row>
    <row r="53" spans="1:25" x14ac:dyDescent="0.25">
      <c r="A53" s="59"/>
      <c r="B53" s="60"/>
      <c r="D53" s="34">
        <f t="shared" si="14"/>
        <v>49</v>
      </c>
      <c r="E53" s="51">
        <f t="shared" si="12"/>
        <v>3.4772017024902832E-2</v>
      </c>
      <c r="F53" s="52"/>
      <c r="G53" s="52"/>
      <c r="H53" s="52">
        <f t="shared" si="13"/>
        <v>8.2705502738710038E-3</v>
      </c>
      <c r="I53" s="83">
        <f t="shared" si="15"/>
        <v>4.3042567298773836E-2</v>
      </c>
      <c r="J53" s="79">
        <f t="shared" si="6"/>
        <v>4.4088662904719911E-2</v>
      </c>
      <c r="L53" s="100"/>
      <c r="M53" s="100"/>
      <c r="N53" s="100"/>
      <c r="O53" s="100"/>
      <c r="P53" s="100"/>
      <c r="Q53" s="100"/>
      <c r="R53" s="100"/>
      <c r="S53" s="100"/>
      <c r="T53" s="100"/>
      <c r="U53" s="100"/>
      <c r="V53" s="100"/>
      <c r="W53" s="100"/>
      <c r="X53" s="100"/>
      <c r="Y53" s="100"/>
    </row>
    <row r="54" spans="1:25" x14ac:dyDescent="0.25">
      <c r="A54" s="59"/>
      <c r="B54" s="60"/>
      <c r="D54" s="34">
        <f t="shared" si="14"/>
        <v>50</v>
      </c>
      <c r="E54" s="51">
        <f t="shared" si="12"/>
        <v>3.4854301928478881E-2</v>
      </c>
      <c r="F54" s="52"/>
      <c r="G54" s="52"/>
      <c r="H54" s="52">
        <f t="shared" si="13"/>
        <v>8.2100478798771467E-3</v>
      </c>
      <c r="I54" s="83">
        <f t="shared" si="15"/>
        <v>4.306434980835603E-2</v>
      </c>
      <c r="J54" s="79">
        <f t="shared" si="6"/>
        <v>4.4132250213882784E-2</v>
      </c>
      <c r="L54" s="100"/>
      <c r="M54" s="100"/>
      <c r="N54" s="100"/>
      <c r="O54" s="100"/>
      <c r="P54" s="100"/>
      <c r="Q54" s="100"/>
      <c r="R54" s="100"/>
      <c r="S54" s="100"/>
      <c r="T54" s="100"/>
      <c r="U54" s="100"/>
      <c r="V54" s="100"/>
      <c r="W54" s="100"/>
      <c r="X54" s="100"/>
      <c r="Y54" s="100"/>
    </row>
    <row r="55" spans="1:25" x14ac:dyDescent="0.25">
      <c r="A55" s="59"/>
      <c r="B55" s="60"/>
      <c r="D55" s="34">
        <f t="shared" si="14"/>
        <v>51</v>
      </c>
      <c r="E55" s="51">
        <f t="shared" si="12"/>
        <v>3.4936586832054931E-2</v>
      </c>
      <c r="F55" s="52"/>
      <c r="G55" s="52"/>
      <c r="H55" s="52">
        <f t="shared" si="13"/>
        <v>8.1495454858832896E-3</v>
      </c>
      <c r="I55" s="83">
        <f t="shared" si="15"/>
        <v>4.3086132317938217E-2</v>
      </c>
      <c r="J55" s="79">
        <f t="shared" si="6"/>
        <v>4.4175837977444399E-2</v>
      </c>
    </row>
    <row r="56" spans="1:25" x14ac:dyDescent="0.25">
      <c r="A56" s="59"/>
      <c r="B56" s="60"/>
      <c r="D56" s="34">
        <f t="shared" si="14"/>
        <v>52</v>
      </c>
      <c r="E56" s="51">
        <f t="shared" si="12"/>
        <v>3.501887173563098E-2</v>
      </c>
      <c r="F56" s="52"/>
      <c r="G56" s="52"/>
      <c r="H56" s="52">
        <f t="shared" si="13"/>
        <v>8.0890430918894324E-3</v>
      </c>
      <c r="I56" s="83">
        <f t="shared" si="15"/>
        <v>4.310791482752041E-2</v>
      </c>
      <c r="J56" s="79">
        <f t="shared" si="6"/>
        <v>4.4219426195438283E-2</v>
      </c>
    </row>
    <row r="57" spans="1:25" x14ac:dyDescent="0.25">
      <c r="A57" s="59"/>
      <c r="B57" s="60"/>
      <c r="D57" s="34">
        <f t="shared" si="14"/>
        <v>53</v>
      </c>
      <c r="E57" s="51">
        <f t="shared" si="12"/>
        <v>3.5101156639207029E-2</v>
      </c>
      <c r="F57" s="52"/>
      <c r="G57" s="52"/>
      <c r="H57" s="52">
        <f t="shared" si="13"/>
        <v>8.0285406978955753E-3</v>
      </c>
      <c r="I57" s="83">
        <f t="shared" si="15"/>
        <v>4.3129697337102604E-2</v>
      </c>
      <c r="J57" s="79">
        <f t="shared" si="6"/>
        <v>4.4263014867789163E-2</v>
      </c>
    </row>
    <row r="58" spans="1:25" x14ac:dyDescent="0.25">
      <c r="A58" s="59"/>
      <c r="B58" s="60"/>
      <c r="D58" s="34">
        <f t="shared" si="14"/>
        <v>54</v>
      </c>
      <c r="E58" s="51">
        <f t="shared" si="12"/>
        <v>3.5183441542783078E-2</v>
      </c>
      <c r="F58" s="52"/>
      <c r="G58" s="52"/>
      <c r="H58" s="52">
        <f t="shared" si="13"/>
        <v>7.9680383039017182E-3</v>
      </c>
      <c r="I58" s="83">
        <f t="shared" si="15"/>
        <v>4.3151479846684798E-2</v>
      </c>
      <c r="J58" s="79">
        <f t="shared" si="6"/>
        <v>4.4306603994515026E-2</v>
      </c>
    </row>
    <row r="59" spans="1:25" x14ac:dyDescent="0.25">
      <c r="A59" s="59"/>
      <c r="B59" s="60"/>
      <c r="D59" s="34">
        <f t="shared" si="14"/>
        <v>55</v>
      </c>
      <c r="E59" s="51">
        <f t="shared" si="12"/>
        <v>3.5265726446359127E-2</v>
      </c>
      <c r="F59" s="52"/>
      <c r="G59" s="52"/>
      <c r="H59" s="52">
        <f t="shared" si="13"/>
        <v>7.9075359099078611E-3</v>
      </c>
      <c r="I59" s="83">
        <f t="shared" si="15"/>
        <v>4.3173262356266992E-2</v>
      </c>
      <c r="J59" s="79">
        <f t="shared" si="6"/>
        <v>4.4350193575591668E-2</v>
      </c>
    </row>
    <row r="60" spans="1:25" x14ac:dyDescent="0.25">
      <c r="A60" s="59"/>
      <c r="B60" s="60"/>
      <c r="D60" s="34">
        <f t="shared" si="14"/>
        <v>56</v>
      </c>
      <c r="E60" s="51">
        <f t="shared" si="12"/>
        <v>3.5348011349935177E-2</v>
      </c>
      <c r="F60" s="52"/>
      <c r="G60" s="52"/>
      <c r="H60" s="52">
        <f t="shared" si="13"/>
        <v>7.847033515914004E-3</v>
      </c>
      <c r="I60" s="83">
        <f t="shared" si="15"/>
        <v>4.3195044865849179E-2</v>
      </c>
      <c r="J60" s="79">
        <f t="shared" si="6"/>
        <v>4.4393783610984006E-2</v>
      </c>
    </row>
    <row r="61" spans="1:25" x14ac:dyDescent="0.25">
      <c r="A61" s="59"/>
      <c r="B61" s="60"/>
      <c r="D61" s="34">
        <f t="shared" si="14"/>
        <v>57</v>
      </c>
      <c r="E61" s="51">
        <f t="shared" si="12"/>
        <v>3.5430296253511226E-2</v>
      </c>
      <c r="F61" s="52"/>
      <c r="G61" s="52"/>
      <c r="H61" s="52">
        <f t="shared" si="13"/>
        <v>7.7865311219201469E-3</v>
      </c>
      <c r="I61" s="83">
        <f t="shared" si="15"/>
        <v>4.3216827375431373E-2</v>
      </c>
      <c r="J61" s="79">
        <f t="shared" si="6"/>
        <v>4.4437374100710469E-2</v>
      </c>
    </row>
    <row r="62" spans="1:25" x14ac:dyDescent="0.25">
      <c r="A62" s="59"/>
      <c r="B62" s="60"/>
      <c r="D62" s="34">
        <f t="shared" si="14"/>
        <v>58</v>
      </c>
      <c r="E62" s="51">
        <f t="shared" si="12"/>
        <v>3.5512581157087275E-2</v>
      </c>
      <c r="F62" s="52"/>
      <c r="G62" s="52"/>
      <c r="H62" s="52">
        <f t="shared" si="13"/>
        <v>7.7260287279262898E-3</v>
      </c>
      <c r="I62" s="83">
        <f t="shared" si="15"/>
        <v>4.3238609885013567E-2</v>
      </c>
      <c r="J62" s="79">
        <f t="shared" si="6"/>
        <v>4.4480965044688459E-2</v>
      </c>
    </row>
    <row r="63" spans="1:25" x14ac:dyDescent="0.25">
      <c r="A63" s="59"/>
      <c r="B63" s="60"/>
      <c r="D63" s="34">
        <f t="shared" si="14"/>
        <v>59</v>
      </c>
      <c r="E63" s="51">
        <f t="shared" si="12"/>
        <v>3.5594866060663324E-2</v>
      </c>
      <c r="F63" s="52"/>
      <c r="G63" s="52"/>
      <c r="H63" s="52">
        <f t="shared" si="13"/>
        <v>7.6655263339324327E-3</v>
      </c>
      <c r="I63" s="83">
        <f t="shared" si="15"/>
        <v>4.3260392394595754E-2</v>
      </c>
      <c r="J63" s="79">
        <f t="shared" si="6"/>
        <v>4.452455644297304E-2</v>
      </c>
    </row>
    <row r="64" spans="1:25" x14ac:dyDescent="0.25">
      <c r="A64" s="59"/>
      <c r="B64" s="60"/>
      <c r="D64" s="34">
        <f t="shared" si="14"/>
        <v>60</v>
      </c>
      <c r="E64" s="51">
        <f t="shared" si="12"/>
        <v>3.5677150964239374E-2</v>
      </c>
      <c r="F64" s="52"/>
      <c r="G64" s="52"/>
      <c r="H64" s="52">
        <f t="shared" si="13"/>
        <v>7.6050239399385756E-3</v>
      </c>
      <c r="I64" s="83">
        <f t="shared" si="15"/>
        <v>4.3282174904177947E-2</v>
      </c>
      <c r="J64" s="79">
        <f t="shared" si="6"/>
        <v>4.4568148295485388E-2</v>
      </c>
    </row>
    <row r="65" spans="1:10" x14ac:dyDescent="0.25">
      <c r="A65" s="59"/>
      <c r="B65" s="60"/>
      <c r="D65" s="34">
        <f t="shared" si="14"/>
        <v>61</v>
      </c>
      <c r="E65" s="51">
        <f t="shared" si="12"/>
        <v>3.5759435867815423E-2</v>
      </c>
      <c r="F65" s="52"/>
      <c r="G65" s="52"/>
      <c r="H65" s="52">
        <f t="shared" si="13"/>
        <v>7.5445215459447185E-3</v>
      </c>
      <c r="I65" s="83">
        <f t="shared" si="15"/>
        <v>4.3303957413760141E-2</v>
      </c>
      <c r="J65" s="79">
        <f t="shared" si="6"/>
        <v>4.4611740602252814E-2</v>
      </c>
    </row>
    <row r="66" spans="1:10" x14ac:dyDescent="0.25">
      <c r="A66" s="59"/>
      <c r="B66" s="60"/>
      <c r="D66" s="34">
        <f t="shared" si="14"/>
        <v>62</v>
      </c>
      <c r="E66" s="51">
        <f t="shared" si="12"/>
        <v>3.5841720771391472E-2</v>
      </c>
      <c r="F66" s="52"/>
      <c r="G66" s="52"/>
      <c r="H66" s="52">
        <f t="shared" si="13"/>
        <v>7.4840191519508614E-3</v>
      </c>
      <c r="I66" s="83">
        <f t="shared" si="15"/>
        <v>4.3325739923342335E-2</v>
      </c>
      <c r="J66" s="79">
        <f t="shared" si="6"/>
        <v>4.4655333363216698E-2</v>
      </c>
    </row>
    <row r="67" spans="1:10" x14ac:dyDescent="0.25">
      <c r="A67" s="59"/>
      <c r="B67" s="60"/>
      <c r="D67" s="34">
        <f t="shared" si="14"/>
        <v>63</v>
      </c>
      <c r="E67" s="51">
        <f t="shared" ref="E67:E98" si="16">IF(D67&gt;=$B$7,$B$6,($B$6-$E$34)/($B$7-$B$5)+E66)</f>
        <v>3.5924005674967521E-2</v>
      </c>
      <c r="F67" s="52"/>
      <c r="G67" s="52"/>
      <c r="H67" s="52">
        <f t="shared" ref="H67:H98" si="17">IF(D67&gt;=$B$7,$B$10,($B$10-$H$34)/($B$7-$B$5)+H66)</f>
        <v>7.4235167579570042E-3</v>
      </c>
      <c r="I67" s="83">
        <f t="shared" si="15"/>
        <v>4.3347522432924529E-2</v>
      </c>
      <c r="J67" s="79">
        <f t="shared" si="6"/>
        <v>4.4698926578368159E-2</v>
      </c>
    </row>
    <row r="68" spans="1:10" x14ac:dyDescent="0.25">
      <c r="A68" s="59"/>
      <c r="B68" s="60"/>
      <c r="D68" s="34">
        <f t="shared" si="14"/>
        <v>64</v>
      </c>
      <c r="E68" s="51">
        <f t="shared" si="16"/>
        <v>3.6006290578543571E-2</v>
      </c>
      <c r="F68" s="52"/>
      <c r="G68" s="52"/>
      <c r="H68" s="52">
        <f t="shared" si="17"/>
        <v>7.3630143639631471E-3</v>
      </c>
      <c r="I68" s="83">
        <f t="shared" si="15"/>
        <v>4.3369304942506716E-2</v>
      </c>
      <c r="J68" s="79">
        <f t="shared" si="6"/>
        <v>4.4742520247718742E-2</v>
      </c>
    </row>
    <row r="69" spans="1:10" x14ac:dyDescent="0.25">
      <c r="A69" s="59"/>
      <c r="B69" s="60"/>
      <c r="D69" s="34">
        <f t="shared" si="14"/>
        <v>65</v>
      </c>
      <c r="E69" s="51">
        <f t="shared" si="16"/>
        <v>3.608857548211962E-2</v>
      </c>
      <c r="F69" s="52"/>
      <c r="G69" s="52"/>
      <c r="H69" s="52">
        <f t="shared" si="17"/>
        <v>7.30251196996929E-3</v>
      </c>
      <c r="I69" s="83">
        <f t="shared" ref="I69" si="18">E69+H69</f>
        <v>4.339108745208891E-2</v>
      </c>
      <c r="J69" s="79">
        <f t="shared" si="6"/>
        <v>4.4786114371201613E-2</v>
      </c>
    </row>
    <row r="70" spans="1:10" x14ac:dyDescent="0.25">
      <c r="A70" s="59"/>
      <c r="B70" s="60"/>
      <c r="D70" s="34">
        <f t="shared" si="14"/>
        <v>66</v>
      </c>
      <c r="E70" s="51">
        <f t="shared" si="16"/>
        <v>3.6170860385695669E-2</v>
      </c>
      <c r="F70" s="52"/>
      <c r="G70" s="52"/>
      <c r="H70" s="52">
        <f t="shared" si="17"/>
        <v>7.2420095759754329E-3</v>
      </c>
      <c r="I70" s="83">
        <f t="shared" ref="I70:I104" si="19">E70+H70</f>
        <v>4.3412869961671104E-2</v>
      </c>
      <c r="J70" s="79">
        <f t="shared" ref="J70:J104" si="20">((1+I70)^D70)/((1+I69)^D69)-1</f>
        <v>4.4829708948850744E-2</v>
      </c>
    </row>
    <row r="71" spans="1:10" x14ac:dyDescent="0.25">
      <c r="A71" s="59"/>
      <c r="B71" s="60"/>
      <c r="D71" s="34">
        <f t="shared" si="14"/>
        <v>67</v>
      </c>
      <c r="E71" s="51">
        <f t="shared" si="16"/>
        <v>3.6253145289271718E-2</v>
      </c>
      <c r="F71" s="52"/>
      <c r="G71" s="52"/>
      <c r="H71" s="52">
        <f t="shared" si="17"/>
        <v>7.1815071819815758E-3</v>
      </c>
      <c r="I71" s="83">
        <f t="shared" si="19"/>
        <v>4.3434652471253291E-2</v>
      </c>
      <c r="J71" s="79">
        <f t="shared" si="20"/>
        <v>4.4873303980582424E-2</v>
      </c>
    </row>
    <row r="72" spans="1:10" x14ac:dyDescent="0.25">
      <c r="A72" s="59"/>
      <c r="B72" s="60"/>
      <c r="D72" s="34">
        <f t="shared" si="14"/>
        <v>68</v>
      </c>
      <c r="E72" s="51">
        <f t="shared" si="16"/>
        <v>3.6335430192847767E-2</v>
      </c>
      <c r="F72" s="52"/>
      <c r="G72" s="52"/>
      <c r="H72" s="52">
        <f t="shared" si="17"/>
        <v>7.1210047879877187E-3</v>
      </c>
      <c r="I72" s="83">
        <f t="shared" si="19"/>
        <v>4.3456434980835484E-2</v>
      </c>
      <c r="J72" s="79">
        <f t="shared" si="20"/>
        <v>4.4916899466452831E-2</v>
      </c>
    </row>
    <row r="73" spans="1:10" x14ac:dyDescent="0.25">
      <c r="A73" s="59"/>
      <c r="B73" s="60"/>
      <c r="D73" s="34">
        <f t="shared" si="14"/>
        <v>69</v>
      </c>
      <c r="E73" s="51">
        <f t="shared" si="16"/>
        <v>3.6417715096423817E-2</v>
      </c>
      <c r="F73" s="52"/>
      <c r="G73" s="52"/>
      <c r="H73" s="52">
        <f t="shared" si="17"/>
        <v>7.0605023939938616E-3</v>
      </c>
      <c r="I73" s="83">
        <f t="shared" si="19"/>
        <v>4.3478217490417678E-2</v>
      </c>
      <c r="J73" s="79">
        <f t="shared" si="20"/>
        <v>4.4960495406367151E-2</v>
      </c>
    </row>
    <row r="74" spans="1:10" x14ac:dyDescent="0.25">
      <c r="A74" s="59"/>
      <c r="B74" s="60"/>
      <c r="D74" s="34">
        <f t="shared" si="14"/>
        <v>70</v>
      </c>
      <c r="E74" s="51">
        <f t="shared" si="16"/>
        <v>3.6499999999999998E-2</v>
      </c>
      <c r="F74" s="52"/>
      <c r="G74" s="52"/>
      <c r="H74" s="52">
        <f t="shared" si="17"/>
        <v>7.0000000000000001E-3</v>
      </c>
      <c r="I74" s="83">
        <f t="shared" si="19"/>
        <v>4.3499999999999997E-2</v>
      </c>
      <c r="J74" s="79">
        <f t="shared" si="20"/>
        <v>4.5004091800396884E-2</v>
      </c>
    </row>
    <row r="75" spans="1:10" x14ac:dyDescent="0.25">
      <c r="A75" s="59"/>
      <c r="B75" s="60"/>
      <c r="D75" s="34">
        <f t="shared" si="14"/>
        <v>71</v>
      </c>
      <c r="E75" s="51">
        <f t="shared" si="16"/>
        <v>3.6499999999999998E-2</v>
      </c>
      <c r="F75" s="52"/>
      <c r="G75" s="52"/>
      <c r="H75" s="52">
        <f t="shared" si="17"/>
        <v>7.0000000000000001E-3</v>
      </c>
      <c r="I75" s="83">
        <f t="shared" si="19"/>
        <v>4.3499999999999997E-2</v>
      </c>
      <c r="J75" s="79">
        <f t="shared" si="20"/>
        <v>4.3500000000000094E-2</v>
      </c>
    </row>
    <row r="76" spans="1:10" x14ac:dyDescent="0.25">
      <c r="A76" s="59"/>
      <c r="B76" s="60"/>
      <c r="D76" s="34">
        <f t="shared" si="14"/>
        <v>72</v>
      </c>
      <c r="E76" s="51">
        <f t="shared" si="16"/>
        <v>3.6499999999999998E-2</v>
      </c>
      <c r="F76" s="52"/>
      <c r="G76" s="52"/>
      <c r="H76" s="52">
        <f t="shared" si="17"/>
        <v>7.0000000000000001E-3</v>
      </c>
      <c r="I76" s="83">
        <f t="shared" si="19"/>
        <v>4.3499999999999997E-2</v>
      </c>
      <c r="J76" s="79">
        <f t="shared" si="20"/>
        <v>4.3500000000000094E-2</v>
      </c>
    </row>
    <row r="77" spans="1:10" x14ac:dyDescent="0.25">
      <c r="A77" s="59"/>
      <c r="B77" s="60"/>
      <c r="D77" s="34">
        <f t="shared" si="14"/>
        <v>73</v>
      </c>
      <c r="E77" s="51">
        <f t="shared" si="16"/>
        <v>3.6499999999999998E-2</v>
      </c>
      <c r="F77" s="52"/>
      <c r="G77" s="52"/>
      <c r="H77" s="52">
        <f t="shared" si="17"/>
        <v>7.0000000000000001E-3</v>
      </c>
      <c r="I77" s="83">
        <f t="shared" si="19"/>
        <v>4.3499999999999997E-2</v>
      </c>
      <c r="J77" s="79">
        <f t="shared" si="20"/>
        <v>4.3499999999999872E-2</v>
      </c>
    </row>
    <row r="78" spans="1:10" x14ac:dyDescent="0.25">
      <c r="A78" s="59"/>
      <c r="B78" s="60"/>
      <c r="D78" s="34">
        <f t="shared" si="14"/>
        <v>74</v>
      </c>
      <c r="E78" s="51">
        <f t="shared" si="16"/>
        <v>3.6499999999999998E-2</v>
      </c>
      <c r="F78" s="52"/>
      <c r="G78" s="52"/>
      <c r="H78" s="52">
        <f t="shared" si="17"/>
        <v>7.0000000000000001E-3</v>
      </c>
      <c r="I78" s="83">
        <f t="shared" si="19"/>
        <v>4.3499999999999997E-2</v>
      </c>
      <c r="J78" s="79">
        <f t="shared" si="20"/>
        <v>4.3500000000000094E-2</v>
      </c>
    </row>
    <row r="79" spans="1:10" x14ac:dyDescent="0.25">
      <c r="A79" s="59"/>
      <c r="B79" s="60"/>
      <c r="D79" s="34">
        <f t="shared" si="14"/>
        <v>75</v>
      </c>
      <c r="E79" s="51">
        <f t="shared" si="16"/>
        <v>3.6499999999999998E-2</v>
      </c>
      <c r="F79" s="52"/>
      <c r="G79" s="52"/>
      <c r="H79" s="52">
        <f t="shared" si="17"/>
        <v>7.0000000000000001E-3</v>
      </c>
      <c r="I79" s="83">
        <f t="shared" si="19"/>
        <v>4.3499999999999997E-2</v>
      </c>
      <c r="J79" s="79">
        <f t="shared" si="20"/>
        <v>4.3500000000000316E-2</v>
      </c>
    </row>
    <row r="80" spans="1:10" x14ac:dyDescent="0.25">
      <c r="A80" s="59"/>
      <c r="B80" s="60"/>
      <c r="D80" s="34">
        <f t="shared" si="14"/>
        <v>76</v>
      </c>
      <c r="E80" s="51">
        <f t="shared" si="16"/>
        <v>3.6499999999999998E-2</v>
      </c>
      <c r="F80" s="52"/>
      <c r="G80" s="52"/>
      <c r="H80" s="52">
        <f t="shared" si="17"/>
        <v>7.0000000000000001E-3</v>
      </c>
      <c r="I80" s="83">
        <f t="shared" si="19"/>
        <v>4.3499999999999997E-2</v>
      </c>
      <c r="J80" s="79">
        <f t="shared" si="20"/>
        <v>4.3500000000000094E-2</v>
      </c>
    </row>
    <row r="81" spans="1:10" x14ac:dyDescent="0.25">
      <c r="A81" s="59"/>
      <c r="B81" s="60"/>
      <c r="D81" s="34">
        <f t="shared" si="14"/>
        <v>77</v>
      </c>
      <c r="E81" s="51">
        <f t="shared" si="16"/>
        <v>3.6499999999999998E-2</v>
      </c>
      <c r="F81" s="52"/>
      <c r="G81" s="52"/>
      <c r="H81" s="52">
        <f t="shared" si="17"/>
        <v>7.0000000000000001E-3</v>
      </c>
      <c r="I81" s="83">
        <f t="shared" si="19"/>
        <v>4.3499999999999997E-2</v>
      </c>
      <c r="J81" s="79">
        <f t="shared" si="20"/>
        <v>4.3500000000000094E-2</v>
      </c>
    </row>
    <row r="82" spans="1:10" x14ac:dyDescent="0.25">
      <c r="A82" s="59"/>
      <c r="B82" s="60"/>
      <c r="D82" s="34">
        <f t="shared" si="14"/>
        <v>78</v>
      </c>
      <c r="E82" s="51">
        <f t="shared" si="16"/>
        <v>3.6499999999999998E-2</v>
      </c>
      <c r="F82" s="52"/>
      <c r="G82" s="52"/>
      <c r="H82" s="52">
        <f t="shared" si="17"/>
        <v>7.0000000000000001E-3</v>
      </c>
      <c r="I82" s="83">
        <f t="shared" si="19"/>
        <v>4.3499999999999997E-2</v>
      </c>
      <c r="J82" s="79">
        <f t="shared" si="20"/>
        <v>4.3500000000000316E-2</v>
      </c>
    </row>
    <row r="83" spans="1:10" x14ac:dyDescent="0.25">
      <c r="A83" s="59"/>
      <c r="B83" s="60"/>
      <c r="D83" s="34">
        <f t="shared" si="14"/>
        <v>79</v>
      </c>
      <c r="E83" s="51">
        <f t="shared" si="16"/>
        <v>3.6499999999999998E-2</v>
      </c>
      <c r="F83" s="52"/>
      <c r="G83" s="52"/>
      <c r="H83" s="52">
        <f t="shared" si="17"/>
        <v>7.0000000000000001E-3</v>
      </c>
      <c r="I83" s="83">
        <f t="shared" si="19"/>
        <v>4.3499999999999997E-2</v>
      </c>
      <c r="J83" s="79">
        <f t="shared" si="20"/>
        <v>4.3500000000000094E-2</v>
      </c>
    </row>
    <row r="84" spans="1:10" x14ac:dyDescent="0.25">
      <c r="A84" s="59"/>
      <c r="B84" s="60"/>
      <c r="D84" s="34">
        <f t="shared" si="14"/>
        <v>80</v>
      </c>
      <c r="E84" s="51">
        <f t="shared" si="16"/>
        <v>3.6499999999999998E-2</v>
      </c>
      <c r="F84" s="52"/>
      <c r="G84" s="52"/>
      <c r="H84" s="52">
        <f t="shared" si="17"/>
        <v>7.0000000000000001E-3</v>
      </c>
      <c r="I84" s="83">
        <f t="shared" si="19"/>
        <v>4.3499999999999997E-2</v>
      </c>
      <c r="J84" s="79">
        <f t="shared" si="20"/>
        <v>4.3500000000000094E-2</v>
      </c>
    </row>
    <row r="85" spans="1:10" x14ac:dyDescent="0.25">
      <c r="A85" s="59"/>
      <c r="B85" s="60"/>
      <c r="D85" s="34">
        <f t="shared" si="14"/>
        <v>81</v>
      </c>
      <c r="E85" s="51">
        <f t="shared" si="16"/>
        <v>3.6499999999999998E-2</v>
      </c>
      <c r="F85" s="52"/>
      <c r="G85" s="52"/>
      <c r="H85" s="52">
        <f t="shared" si="17"/>
        <v>7.0000000000000001E-3</v>
      </c>
      <c r="I85" s="83">
        <f t="shared" si="19"/>
        <v>4.3499999999999997E-2</v>
      </c>
      <c r="J85" s="79">
        <f t="shared" si="20"/>
        <v>4.3500000000000094E-2</v>
      </c>
    </row>
    <row r="86" spans="1:10" x14ac:dyDescent="0.25">
      <c r="A86" s="59"/>
      <c r="B86" s="60"/>
      <c r="D86" s="34">
        <f t="shared" si="14"/>
        <v>82</v>
      </c>
      <c r="E86" s="51">
        <f t="shared" si="16"/>
        <v>3.6499999999999998E-2</v>
      </c>
      <c r="F86" s="52"/>
      <c r="G86" s="52"/>
      <c r="H86" s="52">
        <f t="shared" si="17"/>
        <v>7.0000000000000001E-3</v>
      </c>
      <c r="I86" s="83">
        <f t="shared" si="19"/>
        <v>4.3499999999999997E-2</v>
      </c>
      <c r="J86" s="79">
        <f t="shared" si="20"/>
        <v>4.3500000000000094E-2</v>
      </c>
    </row>
    <row r="87" spans="1:10" x14ac:dyDescent="0.25">
      <c r="A87" s="59"/>
      <c r="B87" s="60"/>
      <c r="D87" s="34">
        <f t="shared" si="14"/>
        <v>83</v>
      </c>
      <c r="E87" s="51">
        <f t="shared" si="16"/>
        <v>3.6499999999999998E-2</v>
      </c>
      <c r="F87" s="52"/>
      <c r="G87" s="52"/>
      <c r="H87" s="52">
        <f t="shared" si="17"/>
        <v>7.0000000000000001E-3</v>
      </c>
      <c r="I87" s="83">
        <f t="shared" si="19"/>
        <v>4.3499999999999997E-2</v>
      </c>
      <c r="J87" s="79">
        <f t="shared" si="20"/>
        <v>4.3500000000000094E-2</v>
      </c>
    </row>
    <row r="88" spans="1:10" x14ac:dyDescent="0.25">
      <c r="A88" s="59"/>
      <c r="B88" s="60"/>
      <c r="D88" s="34">
        <f t="shared" si="14"/>
        <v>84</v>
      </c>
      <c r="E88" s="51">
        <f t="shared" si="16"/>
        <v>3.6499999999999998E-2</v>
      </c>
      <c r="F88" s="52"/>
      <c r="G88" s="52"/>
      <c r="H88" s="52">
        <f t="shared" si="17"/>
        <v>7.0000000000000001E-3</v>
      </c>
      <c r="I88" s="83">
        <f t="shared" si="19"/>
        <v>4.3499999999999997E-2</v>
      </c>
      <c r="J88" s="79">
        <f t="shared" si="20"/>
        <v>4.3499999999999872E-2</v>
      </c>
    </row>
    <row r="89" spans="1:10" x14ac:dyDescent="0.25">
      <c r="A89" s="59"/>
      <c r="B89" s="60"/>
      <c r="D89" s="34">
        <f t="shared" si="14"/>
        <v>85</v>
      </c>
      <c r="E89" s="51">
        <f t="shared" si="16"/>
        <v>3.6499999999999998E-2</v>
      </c>
      <c r="F89" s="52"/>
      <c r="G89" s="52"/>
      <c r="H89" s="52">
        <f t="shared" si="17"/>
        <v>7.0000000000000001E-3</v>
      </c>
      <c r="I89" s="83">
        <f t="shared" si="19"/>
        <v>4.3499999999999997E-2</v>
      </c>
      <c r="J89" s="79">
        <f t="shared" si="20"/>
        <v>4.3500000000000094E-2</v>
      </c>
    </row>
    <row r="90" spans="1:10" x14ac:dyDescent="0.25">
      <c r="A90" s="59"/>
      <c r="B90" s="60"/>
      <c r="D90" s="34">
        <f t="shared" si="14"/>
        <v>86</v>
      </c>
      <c r="E90" s="51">
        <f t="shared" si="16"/>
        <v>3.6499999999999998E-2</v>
      </c>
      <c r="F90" s="52"/>
      <c r="G90" s="52"/>
      <c r="H90" s="52">
        <f t="shared" si="17"/>
        <v>7.0000000000000001E-3</v>
      </c>
      <c r="I90" s="83">
        <f t="shared" si="19"/>
        <v>4.3499999999999997E-2</v>
      </c>
      <c r="J90" s="79">
        <f t="shared" si="20"/>
        <v>4.3500000000000316E-2</v>
      </c>
    </row>
    <row r="91" spans="1:10" x14ac:dyDescent="0.25">
      <c r="A91" s="59"/>
      <c r="B91" s="60"/>
      <c r="D91" s="34">
        <f t="shared" si="14"/>
        <v>87</v>
      </c>
      <c r="E91" s="51">
        <f t="shared" si="16"/>
        <v>3.6499999999999998E-2</v>
      </c>
      <c r="F91" s="52"/>
      <c r="G91" s="52"/>
      <c r="H91" s="52">
        <f t="shared" si="17"/>
        <v>7.0000000000000001E-3</v>
      </c>
      <c r="I91" s="83">
        <f t="shared" si="19"/>
        <v>4.3499999999999997E-2</v>
      </c>
      <c r="J91" s="79">
        <f t="shared" si="20"/>
        <v>4.3500000000000094E-2</v>
      </c>
    </row>
    <row r="92" spans="1:10" x14ac:dyDescent="0.25">
      <c r="A92" s="59"/>
      <c r="B92" s="60"/>
      <c r="D92" s="34">
        <f t="shared" si="14"/>
        <v>88</v>
      </c>
      <c r="E92" s="51">
        <f t="shared" si="16"/>
        <v>3.6499999999999998E-2</v>
      </c>
      <c r="F92" s="52"/>
      <c r="G92" s="52"/>
      <c r="H92" s="52">
        <f t="shared" si="17"/>
        <v>7.0000000000000001E-3</v>
      </c>
      <c r="I92" s="83">
        <f t="shared" si="19"/>
        <v>4.3499999999999997E-2</v>
      </c>
      <c r="J92" s="79">
        <f t="shared" si="20"/>
        <v>4.3500000000000094E-2</v>
      </c>
    </row>
    <row r="93" spans="1:10" x14ac:dyDescent="0.25">
      <c r="A93" s="59"/>
      <c r="B93" s="60"/>
      <c r="D93" s="34">
        <f t="shared" si="14"/>
        <v>89</v>
      </c>
      <c r="E93" s="51">
        <f t="shared" si="16"/>
        <v>3.6499999999999998E-2</v>
      </c>
      <c r="F93" s="52"/>
      <c r="G93" s="52"/>
      <c r="H93" s="52">
        <f t="shared" si="17"/>
        <v>7.0000000000000001E-3</v>
      </c>
      <c r="I93" s="83">
        <f t="shared" si="19"/>
        <v>4.3499999999999997E-2</v>
      </c>
      <c r="J93" s="79">
        <f t="shared" si="20"/>
        <v>4.3500000000000094E-2</v>
      </c>
    </row>
    <row r="94" spans="1:10" x14ac:dyDescent="0.25">
      <c r="A94" s="59"/>
      <c r="B94" s="60"/>
      <c r="D94" s="34">
        <f t="shared" si="14"/>
        <v>90</v>
      </c>
      <c r="E94" s="51">
        <f t="shared" si="16"/>
        <v>3.6499999999999998E-2</v>
      </c>
      <c r="F94" s="52"/>
      <c r="G94" s="52"/>
      <c r="H94" s="52">
        <f t="shared" si="17"/>
        <v>7.0000000000000001E-3</v>
      </c>
      <c r="I94" s="83">
        <f t="shared" si="19"/>
        <v>4.3499999999999997E-2</v>
      </c>
      <c r="J94" s="79">
        <f t="shared" si="20"/>
        <v>4.3500000000000094E-2</v>
      </c>
    </row>
    <row r="95" spans="1:10" x14ac:dyDescent="0.25">
      <c r="A95" s="59"/>
      <c r="B95" s="60"/>
      <c r="D95" s="34">
        <f t="shared" si="14"/>
        <v>91</v>
      </c>
      <c r="E95" s="51">
        <f t="shared" si="16"/>
        <v>3.6499999999999998E-2</v>
      </c>
      <c r="F95" s="52"/>
      <c r="G95" s="52"/>
      <c r="H95" s="52">
        <f t="shared" si="17"/>
        <v>7.0000000000000001E-3</v>
      </c>
      <c r="I95" s="83">
        <f t="shared" si="19"/>
        <v>4.3499999999999997E-2</v>
      </c>
      <c r="J95" s="79">
        <f t="shared" si="20"/>
        <v>4.3500000000000094E-2</v>
      </c>
    </row>
    <row r="96" spans="1:10" x14ac:dyDescent="0.25">
      <c r="A96" s="59"/>
      <c r="B96" s="60"/>
      <c r="D96" s="34">
        <f t="shared" si="14"/>
        <v>92</v>
      </c>
      <c r="E96" s="51">
        <f t="shared" si="16"/>
        <v>3.6499999999999998E-2</v>
      </c>
      <c r="F96" s="52"/>
      <c r="G96" s="52"/>
      <c r="H96" s="52">
        <f t="shared" si="17"/>
        <v>7.0000000000000001E-3</v>
      </c>
      <c r="I96" s="83">
        <f t="shared" si="19"/>
        <v>4.3499999999999997E-2</v>
      </c>
      <c r="J96" s="79">
        <f t="shared" si="20"/>
        <v>4.3500000000000094E-2</v>
      </c>
    </row>
    <row r="97" spans="1:10" x14ac:dyDescent="0.25">
      <c r="A97" s="59"/>
      <c r="B97" s="60"/>
      <c r="D97" s="34">
        <f t="shared" si="14"/>
        <v>93</v>
      </c>
      <c r="E97" s="51">
        <f t="shared" si="16"/>
        <v>3.6499999999999998E-2</v>
      </c>
      <c r="F97" s="52"/>
      <c r="G97" s="52"/>
      <c r="H97" s="52">
        <f t="shared" si="17"/>
        <v>7.0000000000000001E-3</v>
      </c>
      <c r="I97" s="83">
        <f t="shared" si="19"/>
        <v>4.3499999999999997E-2</v>
      </c>
      <c r="J97" s="79">
        <f t="shared" si="20"/>
        <v>4.3499999999999872E-2</v>
      </c>
    </row>
    <row r="98" spans="1:10" x14ac:dyDescent="0.25">
      <c r="A98" s="59"/>
      <c r="B98" s="60"/>
      <c r="D98" s="34">
        <f t="shared" si="14"/>
        <v>94</v>
      </c>
      <c r="E98" s="51">
        <f t="shared" si="16"/>
        <v>3.6499999999999998E-2</v>
      </c>
      <c r="F98" s="52"/>
      <c r="G98" s="52"/>
      <c r="H98" s="52">
        <f t="shared" si="17"/>
        <v>7.0000000000000001E-3</v>
      </c>
      <c r="I98" s="83">
        <f t="shared" si="19"/>
        <v>4.3499999999999997E-2</v>
      </c>
      <c r="J98" s="79">
        <f t="shared" si="20"/>
        <v>4.3500000000000316E-2</v>
      </c>
    </row>
    <row r="99" spans="1:10" x14ac:dyDescent="0.25">
      <c r="A99" s="59"/>
      <c r="B99" s="60"/>
      <c r="D99" s="34">
        <f t="shared" si="14"/>
        <v>95</v>
      </c>
      <c r="E99" s="51">
        <f t="shared" ref="E99:E104" si="21">IF(D99&gt;=$B$7,$B$6,($B$6-$E$34)/($B$7-$B$5)+E98)</f>
        <v>3.6499999999999998E-2</v>
      </c>
      <c r="F99" s="52"/>
      <c r="G99" s="52"/>
      <c r="H99" s="52">
        <f t="shared" ref="H99:H104" si="22">IF(D99&gt;=$B$7,$B$10,($B$10-$H$34)/($B$7-$B$5)+H98)</f>
        <v>7.0000000000000001E-3</v>
      </c>
      <c r="I99" s="83">
        <f t="shared" si="19"/>
        <v>4.3499999999999997E-2</v>
      </c>
      <c r="J99" s="79">
        <f t="shared" si="20"/>
        <v>4.3500000000000094E-2</v>
      </c>
    </row>
    <row r="100" spans="1:10" x14ac:dyDescent="0.25">
      <c r="A100" s="59"/>
      <c r="B100" s="60"/>
      <c r="D100" s="34">
        <f t="shared" ref="D100:D104" si="23">D99+1</f>
        <v>96</v>
      </c>
      <c r="E100" s="51">
        <f t="shared" si="21"/>
        <v>3.6499999999999998E-2</v>
      </c>
      <c r="F100" s="52"/>
      <c r="G100" s="52"/>
      <c r="H100" s="52">
        <f t="shared" si="22"/>
        <v>7.0000000000000001E-3</v>
      </c>
      <c r="I100" s="83">
        <f t="shared" si="19"/>
        <v>4.3499999999999997E-2</v>
      </c>
      <c r="J100" s="79">
        <f t="shared" si="20"/>
        <v>4.3500000000000094E-2</v>
      </c>
    </row>
    <row r="101" spans="1:10" x14ac:dyDescent="0.25">
      <c r="A101" s="59"/>
      <c r="B101" s="60"/>
      <c r="D101" s="34">
        <f t="shared" si="23"/>
        <v>97</v>
      </c>
      <c r="E101" s="51">
        <f t="shared" si="21"/>
        <v>3.6499999999999998E-2</v>
      </c>
      <c r="F101" s="52"/>
      <c r="G101" s="52"/>
      <c r="H101" s="52">
        <f t="shared" si="22"/>
        <v>7.0000000000000001E-3</v>
      </c>
      <c r="I101" s="83">
        <f t="shared" si="19"/>
        <v>4.3499999999999997E-2</v>
      </c>
      <c r="J101" s="79">
        <f t="shared" si="20"/>
        <v>4.3500000000000094E-2</v>
      </c>
    </row>
    <row r="102" spans="1:10" x14ac:dyDescent="0.25">
      <c r="A102" s="59"/>
      <c r="B102" s="60"/>
      <c r="D102" s="34">
        <f t="shared" si="23"/>
        <v>98</v>
      </c>
      <c r="E102" s="51">
        <f t="shared" si="21"/>
        <v>3.6499999999999998E-2</v>
      </c>
      <c r="F102" s="52"/>
      <c r="G102" s="52"/>
      <c r="H102" s="52">
        <f t="shared" si="22"/>
        <v>7.0000000000000001E-3</v>
      </c>
      <c r="I102" s="83">
        <f t="shared" si="19"/>
        <v>4.3499999999999997E-2</v>
      </c>
      <c r="J102" s="79">
        <f t="shared" si="20"/>
        <v>4.3500000000000094E-2</v>
      </c>
    </row>
    <row r="103" spans="1:10" x14ac:dyDescent="0.25">
      <c r="A103" s="59"/>
      <c r="B103" s="60"/>
      <c r="D103" s="34">
        <f t="shared" si="23"/>
        <v>99</v>
      </c>
      <c r="E103" s="51">
        <f t="shared" si="21"/>
        <v>3.6499999999999998E-2</v>
      </c>
      <c r="F103" s="52"/>
      <c r="G103" s="52"/>
      <c r="H103" s="52">
        <f t="shared" si="22"/>
        <v>7.0000000000000001E-3</v>
      </c>
      <c r="I103" s="83">
        <f t="shared" si="19"/>
        <v>4.3499999999999997E-2</v>
      </c>
      <c r="J103" s="79">
        <f t="shared" si="20"/>
        <v>4.3500000000000094E-2</v>
      </c>
    </row>
    <row r="104" spans="1:10" x14ac:dyDescent="0.25">
      <c r="A104" s="59"/>
      <c r="B104" s="60"/>
      <c r="D104" s="35">
        <f t="shared" si="23"/>
        <v>100</v>
      </c>
      <c r="E104" s="53">
        <f t="shared" si="21"/>
        <v>3.6499999999999998E-2</v>
      </c>
      <c r="F104" s="54"/>
      <c r="G104" s="54"/>
      <c r="H104" s="54">
        <f t="shared" si="22"/>
        <v>7.0000000000000001E-3</v>
      </c>
      <c r="I104" s="84">
        <f t="shared" si="19"/>
        <v>4.3499999999999997E-2</v>
      </c>
      <c r="J104" s="80">
        <f t="shared" si="20"/>
        <v>4.3500000000000316E-2</v>
      </c>
    </row>
  </sheetData>
  <mergeCells count="4">
    <mergeCell ref="L38:Y41"/>
    <mergeCell ref="L42:Y44"/>
    <mergeCell ref="L45:Y48"/>
    <mergeCell ref="L49:Y54"/>
  </mergeCells>
  <pageMargins left="0.7" right="0.7" top="0.75" bottom="0.75" header="0.3" footer="0.3"/>
  <pageSetup orientation="portrait" r:id="rId1"/>
  <ignoredErrors>
    <ignoredError sqref="H3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45615-F124-4F55-9F86-55C9A44C79A8}">
  <sheetPr codeName="Sheet6"/>
  <dimension ref="A1:Y104"/>
  <sheetViews>
    <sheetView zoomScaleNormal="100" workbookViewId="0">
      <selection activeCell="A2" sqref="A2"/>
    </sheetView>
  </sheetViews>
  <sheetFormatPr defaultRowHeight="15" x14ac:dyDescent="0.25"/>
  <cols>
    <col min="1" max="1" width="34.7109375" style="3" customWidth="1"/>
    <col min="2" max="2" width="22.140625" style="3" customWidth="1"/>
    <col min="4" max="10" width="11.28515625" customWidth="1"/>
  </cols>
  <sheetData>
    <row r="1" spans="1:23" ht="21" x14ac:dyDescent="0.35">
      <c r="A1" s="61" t="s">
        <v>35</v>
      </c>
    </row>
    <row r="2" spans="1:23" x14ac:dyDescent="0.25">
      <c r="A2" s="17" t="s">
        <v>43</v>
      </c>
      <c r="B2" s="7">
        <f>Liquid_Reference_Curve!E1</f>
        <v>45747</v>
      </c>
    </row>
    <row r="3" spans="1:23" x14ac:dyDescent="0.25">
      <c r="A3" s="17"/>
      <c r="B3" s="7"/>
      <c r="D3" s="47" t="s">
        <v>34</v>
      </c>
      <c r="E3" s="48"/>
      <c r="F3" s="48"/>
      <c r="G3" s="48"/>
      <c r="H3" s="48"/>
      <c r="I3" s="49"/>
      <c r="J3" s="49"/>
      <c r="L3" s="40" t="s">
        <v>19</v>
      </c>
      <c r="M3" s="41"/>
      <c r="N3" s="41"/>
      <c r="O3" s="41"/>
      <c r="P3" s="42"/>
      <c r="R3" s="43" t="s">
        <v>21</v>
      </c>
      <c r="S3" s="44"/>
      <c r="T3" s="44"/>
      <c r="U3" s="44"/>
      <c r="V3" s="44"/>
      <c r="W3" s="50"/>
    </row>
    <row r="4" spans="1:23" ht="46.5" customHeight="1" x14ac:dyDescent="0.25">
      <c r="A4" s="17" t="s">
        <v>42</v>
      </c>
      <c r="B4"/>
      <c r="D4" s="36" t="s">
        <v>20</v>
      </c>
      <c r="E4" s="45" t="s">
        <v>19</v>
      </c>
      <c r="F4" s="46" t="s">
        <v>23</v>
      </c>
      <c r="G4" s="46" t="s">
        <v>24</v>
      </c>
      <c r="H4" s="46" t="s">
        <v>26</v>
      </c>
      <c r="I4" s="82" t="s">
        <v>18</v>
      </c>
      <c r="J4" s="81" t="s">
        <v>36</v>
      </c>
      <c r="L4" s="36" t="s">
        <v>20</v>
      </c>
      <c r="M4" s="37" t="s">
        <v>15</v>
      </c>
      <c r="N4" s="37" t="s">
        <v>16</v>
      </c>
      <c r="O4" s="37" t="s">
        <v>17</v>
      </c>
      <c r="P4" s="38" t="s">
        <v>18</v>
      </c>
      <c r="Q4" s="29"/>
      <c r="R4" s="36" t="s">
        <v>20</v>
      </c>
      <c r="S4" s="37" t="s">
        <v>15</v>
      </c>
      <c r="T4" s="37" t="s">
        <v>16</v>
      </c>
      <c r="U4" s="37" t="s">
        <v>17</v>
      </c>
      <c r="V4" s="56" t="s">
        <v>18</v>
      </c>
      <c r="W4" s="55" t="s">
        <v>22</v>
      </c>
    </row>
    <row r="5" spans="1:23" x14ac:dyDescent="0.25">
      <c r="A5" s="67" t="s">
        <v>5</v>
      </c>
      <c r="B5" s="23">
        <v>30</v>
      </c>
      <c r="D5" s="33">
        <v>1</v>
      </c>
      <c r="E5" s="51">
        <f>P5</f>
        <v>2.5308428560100626E-2</v>
      </c>
      <c r="F5" s="52">
        <f>W5*$B$8</f>
        <v>4.075773103040495E-3</v>
      </c>
      <c r="G5" s="52">
        <f>$B$9</f>
        <v>5.0000000000000001E-3</v>
      </c>
      <c r="H5" s="52">
        <f>F5+G5</f>
        <v>9.0757731030404951E-3</v>
      </c>
      <c r="I5" s="83">
        <f>E5+H5</f>
        <v>3.4384201663141122E-2</v>
      </c>
      <c r="J5" s="79">
        <f>I5</f>
        <v>3.4384201663141122E-2</v>
      </c>
      <c r="L5" s="33">
        <v>1</v>
      </c>
      <c r="M5" s="73">
        <f t="shared" ref="M5:M34" si="0">VLOOKUP(L5,market_curves,2,FALSE)</f>
        <v>2.5308428560100626E-2</v>
      </c>
      <c r="N5" s="39">
        <f>1/(1+P5)^L5</f>
        <v>0.97531627766325624</v>
      </c>
      <c r="O5" s="30"/>
      <c r="P5" s="74">
        <f>M5</f>
        <v>2.5308428560100626E-2</v>
      </c>
      <c r="R5" s="33">
        <v>1</v>
      </c>
      <c r="S5" s="73">
        <f t="shared" ref="S5:S34" si="1">(VLOOKUP(R5,market_curves,4,FALSE)+VLOOKUP(R5,market_curves,5,FALSE))/2</f>
        <v>3.1130961564444191E-2</v>
      </c>
      <c r="T5" s="39">
        <f>1/(1+V5)^R5</f>
        <v>0.96980891591383123</v>
      </c>
      <c r="U5" s="39"/>
      <c r="V5" s="75">
        <f>S5</f>
        <v>3.1130961564444191E-2</v>
      </c>
      <c r="W5" s="78">
        <f>V5-P5</f>
        <v>5.822533004343565E-3</v>
      </c>
    </row>
    <row r="6" spans="1:23" x14ac:dyDescent="0.25">
      <c r="A6" s="68" t="s">
        <v>6</v>
      </c>
      <c r="B6" s="24">
        <v>3.6499999999999998E-2</v>
      </c>
      <c r="D6" s="34">
        <v>2</v>
      </c>
      <c r="E6" s="51">
        <f t="shared" ref="E6:E34" si="2">P6</f>
        <v>2.4682228708587273E-2</v>
      </c>
      <c r="F6" s="52">
        <f t="shared" ref="F6:F34" si="3">W6*$B$8</f>
        <v>5.945339058732224E-3</v>
      </c>
      <c r="G6" s="52">
        <f t="shared" ref="G6:G34" si="4">$B$9</f>
        <v>5.0000000000000001E-3</v>
      </c>
      <c r="H6" s="52">
        <f t="shared" ref="H6:H34" si="5">F6+G6</f>
        <v>1.0945339058732224E-2</v>
      </c>
      <c r="I6" s="83">
        <f t="shared" ref="I6:I69" si="6">E6+H6</f>
        <v>3.5627567767319498E-2</v>
      </c>
      <c r="J6" s="79">
        <f t="shared" ref="J6:J69" si="7">((1+I6)^D6)/((1+I5)^D5)-1</f>
        <v>3.6872428441181437E-2</v>
      </c>
      <c r="L6" s="34">
        <v>2</v>
      </c>
      <c r="M6" s="51">
        <f t="shared" si="0"/>
        <v>2.4689860199596403E-2</v>
      </c>
      <c r="N6" s="31">
        <f>1/(1+P6)^L6</f>
        <v>0.95240483521912334</v>
      </c>
      <c r="O6" s="31">
        <f>M6*SUM($N$5:N5)</f>
        <v>2.4080422545896544E-2</v>
      </c>
      <c r="P6" s="57">
        <f>((1+M6)/(1-O6))^(1/L6)-1</f>
        <v>2.4682228708587273E-2</v>
      </c>
      <c r="R6" s="34">
        <v>2</v>
      </c>
      <c r="S6" s="51">
        <f t="shared" si="1"/>
        <v>3.3142175591720613E-2</v>
      </c>
      <c r="T6" s="31">
        <f>1/(1+V6)^R6</f>
        <v>0.93681048502742392</v>
      </c>
      <c r="U6" s="31">
        <f>S6*SUM($T$5:T5)</f>
        <v>3.2141577381632404E-2</v>
      </c>
      <c r="V6" s="76">
        <f>((1+S6)/(1-U6))^(1/R6)-1</f>
        <v>3.3175570221061879E-2</v>
      </c>
      <c r="W6" s="79">
        <f t="shared" ref="W6:W34" si="8">V6-P6</f>
        <v>8.4933415124746059E-3</v>
      </c>
    </row>
    <row r="7" spans="1:23" x14ac:dyDescent="0.25">
      <c r="A7" s="68" t="s">
        <v>7</v>
      </c>
      <c r="B7" s="25">
        <v>70</v>
      </c>
      <c r="D7" s="34">
        <v>3</v>
      </c>
      <c r="E7" s="51">
        <f t="shared" si="2"/>
        <v>2.4993702793578265E-2</v>
      </c>
      <c r="F7" s="52">
        <f t="shared" si="3"/>
        <v>6.7574356632231986E-3</v>
      </c>
      <c r="G7" s="52">
        <f t="shared" si="4"/>
        <v>5.0000000000000001E-3</v>
      </c>
      <c r="H7" s="52">
        <f t="shared" si="5"/>
        <v>1.1757435663223199E-2</v>
      </c>
      <c r="I7" s="83">
        <f t="shared" si="6"/>
        <v>3.675113845680146E-2</v>
      </c>
      <c r="J7" s="79">
        <f t="shared" si="7"/>
        <v>3.900193810347985E-2</v>
      </c>
      <c r="L7" s="34">
        <v>3</v>
      </c>
      <c r="M7" s="51">
        <f t="shared" si="0"/>
        <v>2.4991259094675256E-2</v>
      </c>
      <c r="N7" s="31">
        <f t="shared" ref="N7:N34" si="9">1/(1+P7)^L7</f>
        <v>0.92861652600470002</v>
      </c>
      <c r="O7" s="31">
        <f>M7*SUM($N$5:N6)</f>
        <v>4.8176177794319271E-2</v>
      </c>
      <c r="P7" s="57">
        <f t="shared" ref="P7:P34" si="10">((1+M7)/(1-O7))^(1/L7)-1</f>
        <v>2.4993702793578265E-2</v>
      </c>
      <c r="R7" s="34">
        <v>3</v>
      </c>
      <c r="S7" s="51">
        <f t="shared" si="1"/>
        <v>3.4573696032121126E-2</v>
      </c>
      <c r="T7" s="31">
        <f t="shared" ref="T7:T34" si="11">1/(1+V7)^R7</f>
        <v>0.90286571557480533</v>
      </c>
      <c r="U7" s="31">
        <f>S7*SUM($T$5:T6)</f>
        <v>6.5918879617087825E-2</v>
      </c>
      <c r="V7" s="76">
        <f t="shared" ref="V7:V34" si="12">((1+S7)/(1-U7))^(1/R7)-1</f>
        <v>3.464718231246855E-2</v>
      </c>
      <c r="W7" s="79">
        <f t="shared" si="8"/>
        <v>9.6534795188902844E-3</v>
      </c>
    </row>
    <row r="8" spans="1:23" x14ac:dyDescent="0.25">
      <c r="A8" s="68" t="s">
        <v>8</v>
      </c>
      <c r="B8" s="26">
        <v>0.7</v>
      </c>
      <c r="D8" s="34">
        <v>4</v>
      </c>
      <c r="E8" s="51">
        <f t="shared" si="2"/>
        <v>2.5739824648222998E-2</v>
      </c>
      <c r="F8" s="52">
        <f t="shared" si="3"/>
        <v>7.3760825005803939E-3</v>
      </c>
      <c r="G8" s="52">
        <f t="shared" si="4"/>
        <v>5.0000000000000001E-3</v>
      </c>
      <c r="H8" s="52">
        <f t="shared" si="5"/>
        <v>1.2376082500580393E-2</v>
      </c>
      <c r="I8" s="83">
        <f t="shared" si="6"/>
        <v>3.8115907148803391E-2</v>
      </c>
      <c r="J8" s="79">
        <f t="shared" si="7"/>
        <v>4.2221002093907334E-2</v>
      </c>
      <c r="L8" s="34">
        <v>4</v>
      </c>
      <c r="M8" s="51">
        <f t="shared" si="0"/>
        <v>2.5709714044355181E-2</v>
      </c>
      <c r="N8" s="31">
        <f t="shared" si="9"/>
        <v>0.90333976894559953</v>
      </c>
      <c r="O8" s="31">
        <f>M8*SUM($N$5:N7)</f>
        <v>7.3435623909915468E-2</v>
      </c>
      <c r="P8" s="57">
        <f t="shared" si="10"/>
        <v>2.5739824648222998E-2</v>
      </c>
      <c r="R8" s="34">
        <v>4</v>
      </c>
      <c r="S8" s="51">
        <f t="shared" si="1"/>
        <v>3.6132349635236594E-2</v>
      </c>
      <c r="T8" s="31">
        <f t="shared" si="11"/>
        <v>0.8671543763606594</v>
      </c>
      <c r="U8" s="31">
        <f>S8*SUM($T$5:T7)</f>
        <v>0.10151329852495171</v>
      </c>
      <c r="V8" s="76">
        <f t="shared" si="12"/>
        <v>3.6277085363337847E-2</v>
      </c>
      <c r="W8" s="79">
        <f t="shared" si="8"/>
        <v>1.0537260715114849E-2</v>
      </c>
    </row>
    <row r="9" spans="1:23" x14ac:dyDescent="0.25">
      <c r="A9" s="68" t="s">
        <v>9</v>
      </c>
      <c r="B9" s="24">
        <v>5.0000000000000001E-3</v>
      </c>
      <c r="D9" s="34">
        <v>5</v>
      </c>
      <c r="E9" s="51">
        <f t="shared" si="2"/>
        <v>2.6642749449084624E-2</v>
      </c>
      <c r="F9" s="52">
        <f t="shared" si="3"/>
        <v>7.9253884829318492E-3</v>
      </c>
      <c r="G9" s="52">
        <f t="shared" si="4"/>
        <v>5.0000000000000001E-3</v>
      </c>
      <c r="H9" s="52">
        <f t="shared" si="5"/>
        <v>1.292538848293185E-2</v>
      </c>
      <c r="I9" s="83">
        <f t="shared" si="6"/>
        <v>3.9568137932016474E-2</v>
      </c>
      <c r="J9" s="79">
        <f t="shared" si="7"/>
        <v>4.5397404906656558E-2</v>
      </c>
      <c r="L9" s="34">
        <v>5</v>
      </c>
      <c r="M9" s="51">
        <f t="shared" si="0"/>
        <v>2.6570673438192749E-2</v>
      </c>
      <c r="N9" s="31">
        <f t="shared" si="9"/>
        <v>0.87680552606173712</v>
      </c>
      <c r="O9" s="31">
        <f>M9*SUM($N$5:N8)</f>
        <v>9.9897160636473137E-2</v>
      </c>
      <c r="P9" s="57">
        <f t="shared" si="10"/>
        <v>2.6642749449084624E-2</v>
      </c>
      <c r="R9" s="34">
        <v>5</v>
      </c>
      <c r="S9" s="51">
        <f t="shared" si="1"/>
        <v>3.771819589373937E-2</v>
      </c>
      <c r="T9" s="31">
        <f t="shared" si="11"/>
        <v>0.83001704584663094</v>
      </c>
      <c r="U9" s="31">
        <f>S9*SUM($T$5:T8)</f>
        <v>0.13867620862298269</v>
      </c>
      <c r="V9" s="76">
        <f t="shared" si="12"/>
        <v>3.7964732996130124E-2</v>
      </c>
      <c r="W9" s="79">
        <f t="shared" si="8"/>
        <v>1.13219835470455E-2</v>
      </c>
    </row>
    <row r="10" spans="1:23" x14ac:dyDescent="0.25">
      <c r="A10" s="68" t="s">
        <v>10</v>
      </c>
      <c r="B10" s="24">
        <v>1.4999999999999999E-2</v>
      </c>
      <c r="D10" s="34">
        <v>6</v>
      </c>
      <c r="E10" s="51">
        <f t="shared" si="2"/>
        <v>2.7554869276588123E-2</v>
      </c>
      <c r="F10" s="52">
        <f t="shared" si="3"/>
        <v>8.4594096406970017E-3</v>
      </c>
      <c r="G10" s="52">
        <f t="shared" si="4"/>
        <v>5.0000000000000001E-3</v>
      </c>
      <c r="H10" s="52">
        <f t="shared" si="5"/>
        <v>1.3459409640697001E-2</v>
      </c>
      <c r="I10" s="83">
        <f t="shared" si="6"/>
        <v>4.1014278917285124E-2</v>
      </c>
      <c r="J10" s="79">
        <f t="shared" si="7"/>
        <v>4.8275215726032661E-2</v>
      </c>
      <c r="L10" s="34">
        <v>6</v>
      </c>
      <c r="M10" s="51">
        <f t="shared" si="0"/>
        <v>2.7431175811454489E-2</v>
      </c>
      <c r="N10" s="31">
        <f t="shared" si="9"/>
        <v>0.84951268955236137</v>
      </c>
      <c r="O10" s="31">
        <f>M10*SUM($N$5:N9)</f>
        <v>0.12718417850646604</v>
      </c>
      <c r="P10" s="57">
        <f t="shared" si="10"/>
        <v>2.7554869276588123E-2</v>
      </c>
      <c r="R10" s="34">
        <v>6</v>
      </c>
      <c r="S10" s="51">
        <f t="shared" si="1"/>
        <v>3.9263250440321418E-2</v>
      </c>
      <c r="T10" s="31">
        <f t="shared" si="11"/>
        <v>0.79195912616257336</v>
      </c>
      <c r="U10" s="31">
        <f>S10*SUM($T$5:T9)</f>
        <v>0.176945984328407</v>
      </c>
      <c r="V10" s="76">
        <f t="shared" si="12"/>
        <v>3.9639740191869555E-2</v>
      </c>
      <c r="W10" s="79">
        <f t="shared" si="8"/>
        <v>1.2084870915281432E-2</v>
      </c>
    </row>
    <row r="11" spans="1:23" x14ac:dyDescent="0.25">
      <c r="A11" s="69" t="s">
        <v>11</v>
      </c>
      <c r="B11" s="27" t="s">
        <v>12</v>
      </c>
      <c r="D11" s="34">
        <v>7</v>
      </c>
      <c r="E11" s="51">
        <f t="shared" si="2"/>
        <v>2.8403123402093611E-2</v>
      </c>
      <c r="F11" s="52">
        <f t="shared" si="3"/>
        <v>8.9951558216407428E-3</v>
      </c>
      <c r="G11" s="52">
        <f t="shared" si="4"/>
        <v>5.0000000000000001E-3</v>
      </c>
      <c r="H11" s="52">
        <f t="shared" si="5"/>
        <v>1.3995155821640744E-2</v>
      </c>
      <c r="I11" s="83">
        <f t="shared" si="6"/>
        <v>4.2398279223734354E-2</v>
      </c>
      <c r="J11" s="79">
        <f t="shared" si="7"/>
        <v>5.0741006603855388E-2</v>
      </c>
      <c r="L11" s="34">
        <v>7</v>
      </c>
      <c r="M11" s="51">
        <f t="shared" si="0"/>
        <v>2.82229454099725E-2</v>
      </c>
      <c r="N11" s="31">
        <f t="shared" si="9"/>
        <v>0.82197061325365373</v>
      </c>
      <c r="O11" s="31">
        <f>M11*SUM($N$5:N10)</f>
        <v>0.15483095499988644</v>
      </c>
      <c r="P11" s="57">
        <f t="shared" si="10"/>
        <v>2.8403123402093611E-2</v>
      </c>
      <c r="R11" s="34">
        <v>7</v>
      </c>
      <c r="S11" s="51">
        <f t="shared" si="1"/>
        <v>4.0723032562493988E-2</v>
      </c>
      <c r="T11" s="31">
        <f t="shared" si="11"/>
        <v>0.75353795121817702</v>
      </c>
      <c r="U11" s="31">
        <f>S11*SUM($T$5:T10)</f>
        <v>0.2157756982572902</v>
      </c>
      <c r="V11" s="76">
        <f t="shared" si="12"/>
        <v>4.125334600443753E-2</v>
      </c>
      <c r="W11" s="79">
        <f t="shared" si="8"/>
        <v>1.2850222602343919E-2</v>
      </c>
    </row>
    <row r="12" spans="1:23" x14ac:dyDescent="0.25">
      <c r="D12" s="34">
        <v>8</v>
      </c>
      <c r="E12" s="51">
        <f t="shared" si="2"/>
        <v>2.915642709811439E-2</v>
      </c>
      <c r="F12" s="52">
        <f t="shared" si="3"/>
        <v>9.531256199714221E-3</v>
      </c>
      <c r="G12" s="52">
        <f t="shared" si="4"/>
        <v>5.0000000000000001E-3</v>
      </c>
      <c r="H12" s="52">
        <f t="shared" si="5"/>
        <v>1.453125619971422E-2</v>
      </c>
      <c r="I12" s="83">
        <f t="shared" si="6"/>
        <v>4.3687683297828614E-2</v>
      </c>
      <c r="J12" s="79">
        <f t="shared" si="7"/>
        <v>5.2758280792686074E-2</v>
      </c>
      <c r="L12" s="34">
        <v>8</v>
      </c>
      <c r="M12" s="51">
        <f t="shared" si="0"/>
        <v>2.8919041459836814E-2</v>
      </c>
      <c r="N12" s="31">
        <f t="shared" si="9"/>
        <v>0.79460057587584587</v>
      </c>
      <c r="O12" s="31">
        <f>M12*SUM($N$5:N11)</f>
        <v>0.18242033712639058</v>
      </c>
      <c r="P12" s="57">
        <f t="shared" si="10"/>
        <v>2.915642709811439E-2</v>
      </c>
      <c r="R12" s="34">
        <v>8</v>
      </c>
      <c r="S12" s="51">
        <f t="shared" si="1"/>
        <v>4.2070217727648518E-2</v>
      </c>
      <c r="T12" s="31">
        <f t="shared" si="11"/>
        <v>0.71529208585839854</v>
      </c>
      <c r="U12" s="31">
        <f>S12*SUM($T$5:T11)</f>
        <v>0.2546154203506748</v>
      </c>
      <c r="V12" s="76">
        <f t="shared" si="12"/>
        <v>4.2772507383420422E-2</v>
      </c>
      <c r="W12" s="79">
        <f t="shared" si="8"/>
        <v>1.3616080285306031E-2</v>
      </c>
    </row>
    <row r="13" spans="1:23" x14ac:dyDescent="0.25">
      <c r="A13" s="59"/>
      <c r="B13" s="60"/>
      <c r="D13" s="34">
        <v>9</v>
      </c>
      <c r="E13" s="51">
        <f t="shared" si="2"/>
        <v>2.9806661185334926E-2</v>
      </c>
      <c r="F13" s="52">
        <f t="shared" si="3"/>
        <v>1.005830991093508E-2</v>
      </c>
      <c r="G13" s="52">
        <f t="shared" si="4"/>
        <v>5.0000000000000001E-3</v>
      </c>
      <c r="H13" s="52">
        <f t="shared" si="5"/>
        <v>1.505830991093508E-2</v>
      </c>
      <c r="I13" s="83">
        <f t="shared" si="6"/>
        <v>4.4864971096270009E-2</v>
      </c>
      <c r="J13" s="79">
        <f t="shared" si="7"/>
        <v>5.4331207159008299E-2</v>
      </c>
      <c r="L13" s="34">
        <v>9</v>
      </c>
      <c r="M13" s="51">
        <f t="shared" si="0"/>
        <v>2.9514490673042904E-2</v>
      </c>
      <c r="N13" s="31">
        <f t="shared" si="9"/>
        <v>0.76771270848150031</v>
      </c>
      <c r="O13" s="31">
        <f>M13*SUM($N$5:N12)</f>
        <v>0.20962864194444658</v>
      </c>
      <c r="P13" s="57">
        <f t="shared" si="10"/>
        <v>2.9806661185334926E-2</v>
      </c>
      <c r="R13" s="34">
        <v>9</v>
      </c>
      <c r="S13" s="51">
        <f t="shared" si="1"/>
        <v>4.3289871603276353E-2</v>
      </c>
      <c r="T13" s="31">
        <f t="shared" si="11"/>
        <v>0.67770057366066261</v>
      </c>
      <c r="U13" s="31">
        <f>S13*SUM($T$5:T12)</f>
        <v>0.29296185552010101</v>
      </c>
      <c r="V13" s="76">
        <f t="shared" si="12"/>
        <v>4.4175675343813614E-2</v>
      </c>
      <c r="W13" s="79">
        <f t="shared" si="8"/>
        <v>1.4369014158478688E-2</v>
      </c>
    </row>
    <row r="14" spans="1:23" x14ac:dyDescent="0.25">
      <c r="A14" s="59"/>
      <c r="B14" s="60"/>
      <c r="D14" s="34">
        <v>10</v>
      </c>
      <c r="E14" s="51">
        <f t="shared" si="2"/>
        <v>3.0357641051034667E-2</v>
      </c>
      <c r="F14" s="52">
        <f t="shared" si="3"/>
        <v>1.0564470697117389E-2</v>
      </c>
      <c r="G14" s="52">
        <f t="shared" si="4"/>
        <v>5.0000000000000001E-3</v>
      </c>
      <c r="H14" s="52">
        <f t="shared" si="5"/>
        <v>1.5564470697117389E-2</v>
      </c>
      <c r="I14" s="83">
        <f t="shared" si="6"/>
        <v>4.5922111748152056E-2</v>
      </c>
      <c r="J14" s="79">
        <f t="shared" si="7"/>
        <v>5.5484637925403035E-2</v>
      </c>
      <c r="L14" s="34">
        <v>10</v>
      </c>
      <c r="M14" s="51">
        <f t="shared" si="0"/>
        <v>3.0015210792002422E-2</v>
      </c>
      <c r="N14" s="31">
        <f t="shared" si="9"/>
        <v>0.74151516713640442</v>
      </c>
      <c r="O14" s="31">
        <f>M14*SUM($N$5:N13)</f>
        <v>0.23622809881652906</v>
      </c>
      <c r="P14" s="57">
        <f t="shared" si="10"/>
        <v>3.0357641051034667E-2</v>
      </c>
      <c r="R14" s="34">
        <v>10</v>
      </c>
      <c r="S14" s="51">
        <f t="shared" si="1"/>
        <v>4.4375878447869055E-2</v>
      </c>
      <c r="T14" s="31">
        <f t="shared" si="11"/>
        <v>0.64116292578636591</v>
      </c>
      <c r="U14" s="31">
        <f>S14*SUM($T$5:T13)</f>
        <v>0.33038490615365845</v>
      </c>
      <c r="V14" s="76">
        <f t="shared" si="12"/>
        <v>4.5449742046916652E-2</v>
      </c>
      <c r="W14" s="79">
        <f t="shared" si="8"/>
        <v>1.5092100995881985E-2</v>
      </c>
    </row>
    <row r="15" spans="1:23" x14ac:dyDescent="0.25">
      <c r="A15" s="59"/>
      <c r="B15" s="60"/>
      <c r="D15" s="34">
        <v>11</v>
      </c>
      <c r="E15" s="51">
        <f t="shared" si="2"/>
        <v>3.081879708054136E-2</v>
      </c>
      <c r="F15" s="52">
        <f t="shared" si="3"/>
        <v>1.1038315080066407E-2</v>
      </c>
      <c r="G15" s="52">
        <f t="shared" si="4"/>
        <v>5.0000000000000001E-3</v>
      </c>
      <c r="H15" s="52">
        <f t="shared" si="5"/>
        <v>1.6038315080066406E-2</v>
      </c>
      <c r="I15" s="83">
        <f t="shared" si="6"/>
        <v>4.685711216060777E-2</v>
      </c>
      <c r="J15" s="79">
        <f t="shared" si="7"/>
        <v>5.625321111127124E-2</v>
      </c>
      <c r="L15" s="34">
        <v>11</v>
      </c>
      <c r="M15" s="51">
        <f t="shared" si="0"/>
        <v>3.043182115093801E-2</v>
      </c>
      <c r="N15" s="31">
        <f t="shared" si="9"/>
        <v>0.71613413824511984</v>
      </c>
      <c r="O15" s="31">
        <f>M15*SUM($N$5:N14)</f>
        <v>0.2620725957397233</v>
      </c>
      <c r="P15" s="57">
        <f t="shared" si="10"/>
        <v>3.081879708054136E-2</v>
      </c>
      <c r="R15" s="34">
        <v>11</v>
      </c>
      <c r="S15" s="51">
        <f t="shared" si="1"/>
        <v>4.5328274177633854E-2</v>
      </c>
      <c r="T15" s="31">
        <f t="shared" si="11"/>
        <v>0.60599294506956103</v>
      </c>
      <c r="U15" s="31">
        <f>S15*SUM($T$5:T14)</f>
        <v>0.3665384405666145</v>
      </c>
      <c r="V15" s="76">
        <f t="shared" si="12"/>
        <v>4.6587818623493371E-2</v>
      </c>
      <c r="W15" s="79">
        <f t="shared" si="8"/>
        <v>1.5769021542952011E-2</v>
      </c>
    </row>
    <row r="16" spans="1:23" x14ac:dyDescent="0.25">
      <c r="A16" s="59"/>
      <c r="B16" s="60"/>
      <c r="D16" s="34">
        <v>12</v>
      </c>
      <c r="E16" s="51">
        <f t="shared" si="2"/>
        <v>3.1201637624105771E-2</v>
      </c>
      <c r="F16" s="52">
        <f t="shared" si="3"/>
        <v>1.1470178226276717E-2</v>
      </c>
      <c r="G16" s="52">
        <f t="shared" si="4"/>
        <v>5.0000000000000001E-3</v>
      </c>
      <c r="H16" s="52">
        <f t="shared" si="5"/>
        <v>1.6470178226276718E-2</v>
      </c>
      <c r="I16" s="83">
        <f t="shared" si="6"/>
        <v>4.7671815850382493E-2</v>
      </c>
      <c r="J16" s="79">
        <f t="shared" si="7"/>
        <v>5.6675511369745912E-2</v>
      </c>
      <c r="L16" s="34">
        <v>12</v>
      </c>
      <c r="M16" s="51">
        <f t="shared" si="0"/>
        <v>3.0776304703509672E-2</v>
      </c>
      <c r="N16" s="31">
        <f t="shared" si="9"/>
        <v>0.69163485513951073</v>
      </c>
      <c r="O16" s="31">
        <f>M16*SUM($N$5:N15)</f>
        <v>0.28707917981514736</v>
      </c>
      <c r="P16" s="57">
        <f t="shared" si="10"/>
        <v>3.1201637624105771E-2</v>
      </c>
      <c r="R16" s="34">
        <v>12</v>
      </c>
      <c r="S16" s="51">
        <f t="shared" si="1"/>
        <v>4.6151265444531853E-2</v>
      </c>
      <c r="T16" s="31">
        <f t="shared" si="11"/>
        <v>0.57242128943877979</v>
      </c>
      <c r="U16" s="31">
        <f>S16*SUM($T$5:T15)</f>
        <v>0.40116074368623039</v>
      </c>
      <c r="V16" s="76">
        <f t="shared" si="12"/>
        <v>4.7587606518786796E-2</v>
      </c>
      <c r="W16" s="79">
        <f t="shared" si="8"/>
        <v>1.6385968894681024E-2</v>
      </c>
    </row>
    <row r="17" spans="1:23" x14ac:dyDescent="0.25">
      <c r="A17" s="59"/>
      <c r="B17" s="60"/>
      <c r="D17" s="34">
        <v>13</v>
      </c>
      <c r="E17" s="51">
        <f t="shared" si="2"/>
        <v>3.1517847419526346E-2</v>
      </c>
      <c r="F17" s="52">
        <f t="shared" si="3"/>
        <v>1.1852643148673025E-2</v>
      </c>
      <c r="G17" s="52">
        <f t="shared" si="4"/>
        <v>5.0000000000000001E-3</v>
      </c>
      <c r="H17" s="52">
        <f t="shared" si="5"/>
        <v>1.6852643148673026E-2</v>
      </c>
      <c r="I17" s="83">
        <f t="shared" si="6"/>
        <v>4.8370490568199372E-2</v>
      </c>
      <c r="J17" s="79">
        <f t="shared" si="7"/>
        <v>5.6791019082221839E-2</v>
      </c>
      <c r="L17" s="34">
        <v>13</v>
      </c>
      <c r="M17" s="51">
        <f t="shared" si="0"/>
        <v>3.1060309127135755E-2</v>
      </c>
      <c r="N17" s="31">
        <f t="shared" si="9"/>
        <v>0.66803973408136319</v>
      </c>
      <c r="O17" s="31">
        <f>M17*SUM($N$5:N16)</f>
        <v>0.31121074526886033</v>
      </c>
      <c r="P17" s="57">
        <f t="shared" si="10"/>
        <v>3.1517847419526346E-2</v>
      </c>
      <c r="R17" s="34">
        <v>13</v>
      </c>
      <c r="S17" s="51">
        <f t="shared" si="1"/>
        <v>4.685176870187957E-2</v>
      </c>
      <c r="T17" s="31">
        <f t="shared" si="11"/>
        <v>0.54060310868582651</v>
      </c>
      <c r="U17" s="31">
        <f>S17*SUM($T$5:T16)</f>
        <v>0.4340686795065069</v>
      </c>
      <c r="V17" s="76">
        <f t="shared" si="12"/>
        <v>4.8450194774773525E-2</v>
      </c>
      <c r="W17" s="79">
        <f t="shared" si="8"/>
        <v>1.6932347355247179E-2</v>
      </c>
    </row>
    <row r="18" spans="1:23" x14ac:dyDescent="0.25">
      <c r="A18" s="59"/>
      <c r="B18" s="60"/>
      <c r="D18" s="34">
        <v>14</v>
      </c>
      <c r="E18" s="51">
        <f t="shared" si="2"/>
        <v>3.1778336330185786E-2</v>
      </c>
      <c r="F18" s="52">
        <f t="shared" si="3"/>
        <v>1.2180579499525045E-2</v>
      </c>
      <c r="G18" s="52">
        <f t="shared" si="4"/>
        <v>5.0000000000000001E-3</v>
      </c>
      <c r="H18" s="52">
        <f t="shared" si="5"/>
        <v>1.7180579499525044E-2</v>
      </c>
      <c r="I18" s="83">
        <f t="shared" si="6"/>
        <v>4.8958915829710833E-2</v>
      </c>
      <c r="J18" s="79">
        <f t="shared" si="7"/>
        <v>5.6638566289355596E-2</v>
      </c>
      <c r="L18" s="34">
        <v>14</v>
      </c>
      <c r="M18" s="51">
        <f t="shared" si="0"/>
        <v>3.1294370083321921E-2</v>
      </c>
      <c r="N18" s="31">
        <f t="shared" si="9"/>
        <v>0.64534259345639888</v>
      </c>
      <c r="O18" s="31">
        <f>M18*SUM($N$5:N17)</f>
        <v>0.33446181659344498</v>
      </c>
      <c r="P18" s="57">
        <f t="shared" si="10"/>
        <v>3.1778336330185786E-2</v>
      </c>
      <c r="R18" s="34">
        <v>14</v>
      </c>
      <c r="S18" s="51">
        <f t="shared" si="1"/>
        <v>4.7438342741044637E-2</v>
      </c>
      <c r="T18" s="31">
        <f t="shared" si="11"/>
        <v>0.51062820298288092</v>
      </c>
      <c r="U18" s="31">
        <f>S18*SUM($T$5:T17)</f>
        <v>0.46514844131077299</v>
      </c>
      <c r="V18" s="76">
        <f t="shared" si="12"/>
        <v>4.9179164186650137E-2</v>
      </c>
      <c r="W18" s="79">
        <f t="shared" si="8"/>
        <v>1.7400827856464351E-2</v>
      </c>
    </row>
    <row r="19" spans="1:23" x14ac:dyDescent="0.25">
      <c r="A19" s="59"/>
      <c r="B19" s="60"/>
      <c r="D19" s="34">
        <v>15</v>
      </c>
      <c r="E19" s="51">
        <f t="shared" si="2"/>
        <v>3.1992829204972484E-2</v>
      </c>
      <c r="F19" s="52">
        <f t="shared" si="3"/>
        <v>1.2450958948063827E-2</v>
      </c>
      <c r="G19" s="52">
        <f t="shared" si="4"/>
        <v>5.0000000000000001E-3</v>
      </c>
      <c r="H19" s="52">
        <f t="shared" si="5"/>
        <v>1.7450958948063828E-2</v>
      </c>
      <c r="I19" s="83">
        <f t="shared" si="6"/>
        <v>4.9443788153036308E-2</v>
      </c>
      <c r="J19" s="79">
        <f t="shared" si="7"/>
        <v>5.6255581334235361E-2</v>
      </c>
      <c r="L19" s="34">
        <v>15</v>
      </c>
      <c r="M19" s="51">
        <f t="shared" si="0"/>
        <v>3.1487637106123678E-2</v>
      </c>
      <c r="N19" s="31">
        <f t="shared" si="9"/>
        <v>0.62351916357042414</v>
      </c>
      <c r="O19" s="31">
        <f>M19*SUM($N$5:N18)</f>
        <v>0.35684769127835531</v>
      </c>
      <c r="P19" s="57">
        <f t="shared" si="10"/>
        <v>3.1992829204972484E-2</v>
      </c>
      <c r="R19" s="34">
        <v>15</v>
      </c>
      <c r="S19" s="51">
        <f t="shared" si="1"/>
        <v>4.792041810878922E-2</v>
      </c>
      <c r="T19" s="31">
        <f t="shared" si="11"/>
        <v>0.48253200010824437</v>
      </c>
      <c r="U19" s="31">
        <f>S19*SUM($T$5:T18)</f>
        <v>0.49434486469569783</v>
      </c>
      <c r="V19" s="76">
        <f t="shared" si="12"/>
        <v>4.9779913416492239E-2</v>
      </c>
      <c r="W19" s="79">
        <f t="shared" si="8"/>
        <v>1.7787084211519755E-2</v>
      </c>
    </row>
    <row r="20" spans="1:23" x14ac:dyDescent="0.25">
      <c r="A20" s="59"/>
      <c r="B20" s="60"/>
      <c r="D20" s="34">
        <v>16</v>
      </c>
      <c r="E20" s="51">
        <f t="shared" si="2"/>
        <v>3.2169753748557239E-2</v>
      </c>
      <c r="F20" s="52">
        <f t="shared" si="3"/>
        <v>1.2662574810868009E-2</v>
      </c>
      <c r="G20" s="52">
        <f t="shared" si="4"/>
        <v>5.0000000000000001E-3</v>
      </c>
      <c r="H20" s="52">
        <f t="shared" si="5"/>
        <v>1.7662574810868008E-2</v>
      </c>
      <c r="I20" s="83">
        <f t="shared" si="6"/>
        <v>4.9832328559425251E-2</v>
      </c>
      <c r="J20" s="79">
        <f t="shared" si="7"/>
        <v>5.5677726648494463E-2</v>
      </c>
      <c r="L20" s="34">
        <v>16</v>
      </c>
      <c r="M20" s="51">
        <f t="shared" si="0"/>
        <v>3.1647860130911587E-2</v>
      </c>
      <c r="N20" s="31">
        <f t="shared" si="9"/>
        <v>0.60253453390172174</v>
      </c>
      <c r="O20" s="31">
        <f>M20*SUM($N$5:N19)</f>
        <v>0.37839653744531376</v>
      </c>
      <c r="P20" s="57">
        <f t="shared" si="10"/>
        <v>3.2169753748557239E-2</v>
      </c>
      <c r="R20" s="34">
        <v>16</v>
      </c>
      <c r="S20" s="51">
        <f t="shared" si="1"/>
        <v>4.8307749629272645E-2</v>
      </c>
      <c r="T20" s="31">
        <f t="shared" si="11"/>
        <v>0.45630627645985122</v>
      </c>
      <c r="U20" s="31">
        <f>S20*SUM($T$5:T19)</f>
        <v>0.52165059418266002</v>
      </c>
      <c r="V20" s="76">
        <f t="shared" si="12"/>
        <v>5.025914633551154E-2</v>
      </c>
      <c r="W20" s="79">
        <f t="shared" si="8"/>
        <v>1.80893925869543E-2</v>
      </c>
    </row>
    <row r="21" spans="1:23" x14ac:dyDescent="0.25">
      <c r="A21" s="59"/>
      <c r="B21" s="60"/>
      <c r="D21" s="34">
        <v>17</v>
      </c>
      <c r="E21" s="51">
        <f t="shared" si="2"/>
        <v>3.2316283563491588E-2</v>
      </c>
      <c r="F21" s="52">
        <f t="shared" si="3"/>
        <v>1.2815735485982182E-2</v>
      </c>
      <c r="G21" s="52">
        <f t="shared" si="4"/>
        <v>5.0000000000000001E-3</v>
      </c>
      <c r="H21" s="52">
        <f t="shared" si="5"/>
        <v>1.7815735485982181E-2</v>
      </c>
      <c r="I21" s="83">
        <f t="shared" si="6"/>
        <v>5.0132019049473772E-2</v>
      </c>
      <c r="J21" s="79">
        <f t="shared" si="7"/>
        <v>5.4938718473602544E-2</v>
      </c>
      <c r="L21" s="34">
        <v>17</v>
      </c>
      <c r="M21" s="51">
        <f t="shared" si="0"/>
        <v>3.1781499844843797E-2</v>
      </c>
      <c r="N21" s="31">
        <f t="shared" si="9"/>
        <v>0.58234825189636741</v>
      </c>
      <c r="O21" s="31">
        <f>M21*SUM($N$5:N20)</f>
        <v>0.39914384722634272</v>
      </c>
      <c r="P21" s="57">
        <f t="shared" si="10"/>
        <v>3.2316283563491588E-2</v>
      </c>
      <c r="R21" s="34">
        <v>17</v>
      </c>
      <c r="S21" s="51">
        <f t="shared" si="1"/>
        <v>4.8610035719790834E-2</v>
      </c>
      <c r="T21" s="31">
        <f t="shared" si="11"/>
        <v>0.43190899729097554</v>
      </c>
      <c r="U21" s="31">
        <f>S21*SUM($T$5:T20)</f>
        <v>0.54709589092301136</v>
      </c>
      <c r="V21" s="76">
        <f t="shared" si="12"/>
        <v>5.0624477114894706E-2</v>
      </c>
      <c r="W21" s="79">
        <f t="shared" si="8"/>
        <v>1.8308193551403118E-2</v>
      </c>
    </row>
    <row r="22" spans="1:23" x14ac:dyDescent="0.25">
      <c r="A22" s="59"/>
      <c r="B22" s="60"/>
      <c r="D22" s="34">
        <v>18</v>
      </c>
      <c r="E22" s="51">
        <f t="shared" si="2"/>
        <v>3.2438453977719828E-2</v>
      </c>
      <c r="F22" s="52">
        <f t="shared" si="3"/>
        <v>1.2911967590875272E-2</v>
      </c>
      <c r="G22" s="52">
        <f t="shared" si="4"/>
        <v>5.0000000000000001E-3</v>
      </c>
      <c r="H22" s="52">
        <f t="shared" si="5"/>
        <v>1.7911967590875273E-2</v>
      </c>
      <c r="I22" s="83">
        <f t="shared" si="6"/>
        <v>5.0350421568595101E-2</v>
      </c>
      <c r="J22" s="79">
        <f t="shared" si="7"/>
        <v>5.4070221756408854E-2</v>
      </c>
      <c r="L22" s="34">
        <v>18</v>
      </c>
      <c r="M22" s="51">
        <f t="shared" si="0"/>
        <v>3.1893886695575357E-2</v>
      </c>
      <c r="N22" s="31">
        <f t="shared" si="9"/>
        <v>0.56291770372345518</v>
      </c>
      <c r="O22" s="31">
        <f>M22*SUM($N$5:N21)</f>
        <v>0.41912866281505395</v>
      </c>
      <c r="P22" s="57">
        <f t="shared" si="10"/>
        <v>3.2438453977719828E-2</v>
      </c>
      <c r="R22" s="34">
        <v>18</v>
      </c>
      <c r="S22" s="51">
        <f t="shared" si="1"/>
        <v>4.8836661590733965E-2</v>
      </c>
      <c r="T22" s="31">
        <f t="shared" si="11"/>
        <v>0.40927296307116845</v>
      </c>
      <c r="U22" s="31">
        <f>S22*SUM($T$5:T21)</f>
        <v>0.57073951173308768</v>
      </c>
      <c r="V22" s="76">
        <f t="shared" si="12"/>
        <v>5.0884121964684503E-2</v>
      </c>
      <c r="W22" s="79">
        <f t="shared" si="8"/>
        <v>1.8445667986964676E-2</v>
      </c>
    </row>
    <row r="23" spans="1:23" x14ac:dyDescent="0.25">
      <c r="A23" s="59"/>
      <c r="B23" s="60"/>
      <c r="D23" s="34">
        <v>19</v>
      </c>
      <c r="E23" s="51">
        <f t="shared" si="2"/>
        <v>3.2541304492547551E-2</v>
      </c>
      <c r="F23" s="52">
        <f t="shared" si="3"/>
        <v>1.2953745600180165E-2</v>
      </c>
      <c r="G23" s="52">
        <f t="shared" si="4"/>
        <v>5.0000000000000001E-3</v>
      </c>
      <c r="H23" s="52">
        <f t="shared" si="5"/>
        <v>1.7953745600180166E-2</v>
      </c>
      <c r="I23" s="83">
        <f t="shared" si="6"/>
        <v>5.0495050092727714E-2</v>
      </c>
      <c r="J23" s="79">
        <f t="shared" si="7"/>
        <v>5.3101771598860648E-2</v>
      </c>
      <c r="L23" s="34">
        <v>19</v>
      </c>
      <c r="M23" s="51">
        <f t="shared" si="0"/>
        <v>3.1989389044641658E-2</v>
      </c>
      <c r="N23" s="31">
        <f t="shared" si="9"/>
        <v>0.54420027969511842</v>
      </c>
      <c r="O23" s="31">
        <f>M23*SUM($N$5:N22)</f>
        <v>0.43839108583951286</v>
      </c>
      <c r="P23" s="57">
        <f t="shared" si="10"/>
        <v>3.2541304492547551E-2</v>
      </c>
      <c r="R23" s="34">
        <v>19</v>
      </c>
      <c r="S23" s="51">
        <f t="shared" si="1"/>
        <v>4.8996533713352997E-2</v>
      </c>
      <c r="T23" s="31">
        <f t="shared" si="11"/>
        <v>0.3883131552716419</v>
      </c>
      <c r="U23" s="31">
        <f>S23*SUM($T$5:T22)</f>
        <v>0.59266084612475267</v>
      </c>
      <c r="V23" s="76">
        <f t="shared" si="12"/>
        <v>5.1046655349947789E-2</v>
      </c>
      <c r="W23" s="79">
        <f t="shared" si="8"/>
        <v>1.8505350857400238E-2</v>
      </c>
    </row>
    <row r="24" spans="1:23" x14ac:dyDescent="0.25">
      <c r="A24" s="59"/>
      <c r="B24" s="60"/>
      <c r="D24" s="34">
        <v>20</v>
      </c>
      <c r="E24" s="51">
        <f t="shared" si="2"/>
        <v>3.2629023146929281E-2</v>
      </c>
      <c r="F24" s="52">
        <f t="shared" si="3"/>
        <v>1.2944254274432753E-2</v>
      </c>
      <c r="G24" s="52">
        <f t="shared" si="4"/>
        <v>5.0000000000000001E-3</v>
      </c>
      <c r="H24" s="52">
        <f t="shared" si="5"/>
        <v>1.7944254274432754E-2</v>
      </c>
      <c r="I24" s="83">
        <f t="shared" si="6"/>
        <v>5.0573277421362035E-2</v>
      </c>
      <c r="J24" s="79">
        <f t="shared" si="7"/>
        <v>5.2060703979061929E-2</v>
      </c>
      <c r="L24" s="34">
        <v>20</v>
      </c>
      <c r="M24" s="51">
        <f t="shared" si="0"/>
        <v>3.2071571182859193E-2</v>
      </c>
      <c r="N24" s="31">
        <f t="shared" si="9"/>
        <v>0.52615470230938099</v>
      </c>
      <c r="O24" s="31">
        <f>M24*SUM($N$5:N23)</f>
        <v>0.45697068970230814</v>
      </c>
      <c r="P24" s="57">
        <f t="shared" si="10"/>
        <v>3.2629023146929281E-2</v>
      </c>
      <c r="R24" s="34">
        <v>20</v>
      </c>
      <c r="S24" s="51">
        <f t="shared" si="1"/>
        <v>4.9097980843704647E-2</v>
      </c>
      <c r="T24" s="31">
        <f t="shared" si="11"/>
        <v>0.36893280430690278</v>
      </c>
      <c r="U24" s="31">
        <f>S24*SUM($T$5:T23)</f>
        <v>0.61295333993462287</v>
      </c>
      <c r="V24" s="76">
        <f t="shared" si="12"/>
        <v>5.1120814967547501E-2</v>
      </c>
      <c r="W24" s="79">
        <f t="shared" si="8"/>
        <v>1.849179182061822E-2</v>
      </c>
    </row>
    <row r="25" spans="1:23" x14ac:dyDescent="0.25">
      <c r="A25" s="59"/>
      <c r="B25" s="60"/>
      <c r="D25" s="34">
        <v>21</v>
      </c>
      <c r="E25" s="51">
        <f t="shared" si="2"/>
        <v>3.2705080590877733E-2</v>
      </c>
      <c r="F25" s="52">
        <f t="shared" si="3"/>
        <v>1.2887184679303075E-2</v>
      </c>
      <c r="G25" s="52">
        <f t="shared" si="4"/>
        <v>5.0000000000000001E-3</v>
      </c>
      <c r="H25" s="52">
        <f t="shared" si="5"/>
        <v>1.7887184679303076E-2</v>
      </c>
      <c r="I25" s="83">
        <f t="shared" si="6"/>
        <v>5.0592265270180806E-2</v>
      </c>
      <c r="J25" s="79">
        <f t="shared" si="7"/>
        <v>5.0972094323138872E-2</v>
      </c>
      <c r="L25" s="34">
        <v>21</v>
      </c>
      <c r="M25" s="51">
        <f t="shared" si="0"/>
        <v>3.2143333106119387E-2</v>
      </c>
      <c r="N25" s="31">
        <f t="shared" si="9"/>
        <v>0.50874179028633326</v>
      </c>
      <c r="O25" s="31">
        <f>M25*SUM($N$5:N24)</f>
        <v>0.47490555288348801</v>
      </c>
      <c r="P25" s="57">
        <f t="shared" si="10"/>
        <v>3.2705080590877733E-2</v>
      </c>
      <c r="R25" s="34">
        <v>21</v>
      </c>
      <c r="S25" s="51">
        <f t="shared" si="1"/>
        <v>4.9148702955903234E-2</v>
      </c>
      <c r="T25" s="31">
        <f t="shared" si="11"/>
        <v>0.35102827726370595</v>
      </c>
      <c r="U25" s="31">
        <f>S25*SUM($T$5:T24)</f>
        <v>0.63171913820793701</v>
      </c>
      <c r="V25" s="76">
        <f t="shared" si="12"/>
        <v>5.1115344418453557E-2</v>
      </c>
      <c r="W25" s="79">
        <f t="shared" si="8"/>
        <v>1.8410263827575823E-2</v>
      </c>
    </row>
    <row r="26" spans="1:23" x14ac:dyDescent="0.25">
      <c r="A26" s="59"/>
      <c r="B26" s="60"/>
      <c r="D26" s="34">
        <v>22</v>
      </c>
      <c r="E26" s="51">
        <f t="shared" si="2"/>
        <v>3.2772348752758473E-2</v>
      </c>
      <c r="F26" s="52">
        <f t="shared" si="3"/>
        <v>1.2786561955599329E-2</v>
      </c>
      <c r="G26" s="52">
        <f t="shared" si="4"/>
        <v>5.0000000000000001E-3</v>
      </c>
      <c r="H26" s="52">
        <f t="shared" si="5"/>
        <v>1.7786561955599328E-2</v>
      </c>
      <c r="I26" s="83">
        <f t="shared" si="6"/>
        <v>5.0558910708357802E-2</v>
      </c>
      <c r="J26" s="79">
        <f t="shared" si="7"/>
        <v>4.9858709476219287E-2</v>
      </c>
      <c r="L26" s="34">
        <v>22</v>
      </c>
      <c r="M26" s="51">
        <f t="shared" si="0"/>
        <v>3.2207029888938754E-2</v>
      </c>
      <c r="N26" s="31">
        <f t="shared" si="9"/>
        <v>0.49192485089277926</v>
      </c>
      <c r="O26" s="31">
        <f>M26*SUM($N$5:N25)</f>
        <v>0.49223171073140515</v>
      </c>
      <c r="P26" s="57">
        <f t="shared" si="10"/>
        <v>3.2772348752758473E-2</v>
      </c>
      <c r="R26" s="34">
        <v>22</v>
      </c>
      <c r="S26" s="51">
        <f t="shared" si="1"/>
        <v>4.9155754083123893E-2</v>
      </c>
      <c r="T26" s="31">
        <f t="shared" si="11"/>
        <v>0.33449292067151937</v>
      </c>
      <c r="U26" s="31">
        <f>S26*SUM($T$5:T25)</f>
        <v>0.64906482757740647</v>
      </c>
      <c r="V26" s="76">
        <f t="shared" si="12"/>
        <v>5.1038865832186087E-2</v>
      </c>
      <c r="W26" s="79">
        <f t="shared" si="8"/>
        <v>1.8266517079427613E-2</v>
      </c>
    </row>
    <row r="27" spans="1:23" x14ac:dyDescent="0.25">
      <c r="A27" s="59"/>
      <c r="B27" s="60"/>
      <c r="D27" s="34">
        <v>23</v>
      </c>
      <c r="E27" s="51">
        <f t="shared" si="2"/>
        <v>3.2833202854983368E-2</v>
      </c>
      <c r="F27" s="52">
        <f t="shared" si="3"/>
        <v>1.2646601923467338E-2</v>
      </c>
      <c r="G27" s="52">
        <f t="shared" si="4"/>
        <v>5.0000000000000001E-3</v>
      </c>
      <c r="H27" s="52">
        <f t="shared" si="5"/>
        <v>1.7646601923467339E-2</v>
      </c>
      <c r="I27" s="83">
        <f t="shared" si="6"/>
        <v>5.047980477845071E-2</v>
      </c>
      <c r="J27" s="79">
        <f t="shared" si="7"/>
        <v>4.8740980543593881E-2</v>
      </c>
      <c r="L27" s="34">
        <v>23</v>
      </c>
      <c r="M27" s="51">
        <f t="shared" si="0"/>
        <v>3.2264571448845647E-2</v>
      </c>
      <c r="N27" s="31">
        <f t="shared" si="9"/>
        <v>0.47566983294333748</v>
      </c>
      <c r="O27" s="31">
        <f>M27*SUM($N$5:N26)</f>
        <v>0.50898288374560152</v>
      </c>
      <c r="P27" s="57">
        <f t="shared" si="10"/>
        <v>3.2833202854983368E-2</v>
      </c>
      <c r="R27" s="34">
        <v>23</v>
      </c>
      <c r="S27" s="51">
        <f t="shared" si="1"/>
        <v>4.9125548614931125E-2</v>
      </c>
      <c r="T27" s="31">
        <f t="shared" si="11"/>
        <v>0.31922000675591361</v>
      </c>
      <c r="U27" s="31">
        <f>S27*SUM($T$5:T26)</f>
        <v>0.66509813528334027</v>
      </c>
      <c r="V27" s="76">
        <f t="shared" si="12"/>
        <v>5.0899777031365279E-2</v>
      </c>
      <c r="W27" s="79">
        <f t="shared" si="8"/>
        <v>1.8066574176381911E-2</v>
      </c>
    </row>
    <row r="28" spans="1:23" x14ac:dyDescent="0.25">
      <c r="A28" s="59"/>
      <c r="B28" s="60"/>
      <c r="D28" s="34">
        <v>24</v>
      </c>
      <c r="E28" s="51">
        <f t="shared" si="2"/>
        <v>3.2889607512778474E-2</v>
      </c>
      <c r="F28" s="52">
        <f t="shared" si="3"/>
        <v>1.2471593333044527E-2</v>
      </c>
      <c r="G28" s="52">
        <f t="shared" si="4"/>
        <v>5.0000000000000001E-3</v>
      </c>
      <c r="H28" s="52">
        <f t="shared" si="5"/>
        <v>1.7471593333044527E-2</v>
      </c>
      <c r="I28" s="83">
        <f t="shared" si="6"/>
        <v>5.0361200845823004E-2</v>
      </c>
      <c r="J28" s="79">
        <f t="shared" si="7"/>
        <v>4.7637003231515429E-2</v>
      </c>
      <c r="L28" s="34">
        <v>24</v>
      </c>
      <c r="M28" s="51">
        <f t="shared" si="0"/>
        <v>3.2317504793903495E-2</v>
      </c>
      <c r="N28" s="31">
        <f t="shared" si="9"/>
        <v>0.45994533001497989</v>
      </c>
      <c r="O28" s="31">
        <f>M28*SUM($N$5:N27)</f>
        <v>0.52519038457732736</v>
      </c>
      <c r="P28" s="57">
        <f t="shared" si="10"/>
        <v>3.2889607512778474E-2</v>
      </c>
      <c r="R28" s="34">
        <v>24</v>
      </c>
      <c r="S28" s="51">
        <f t="shared" si="1"/>
        <v>4.9063883305081935E-2</v>
      </c>
      <c r="T28" s="31">
        <f t="shared" si="11"/>
        <v>0.30510492962287528</v>
      </c>
      <c r="U28" s="31">
        <f>S28*SUM($T$5:T27)</f>
        <v>0.67992543771430325</v>
      </c>
      <c r="V28" s="76">
        <f t="shared" si="12"/>
        <v>5.07061694171278E-2</v>
      </c>
      <c r="W28" s="79">
        <f t="shared" si="8"/>
        <v>1.7816561904349326E-2</v>
      </c>
    </row>
    <row r="29" spans="1:23" x14ac:dyDescent="0.25">
      <c r="A29" s="59"/>
      <c r="B29" s="60"/>
      <c r="D29" s="34">
        <v>25</v>
      </c>
      <c r="E29" s="51">
        <f t="shared" si="2"/>
        <v>3.2943188548410163E-2</v>
      </c>
      <c r="F29" s="52">
        <f t="shared" si="3"/>
        <v>1.2265802678145542E-2</v>
      </c>
      <c r="G29" s="52">
        <f t="shared" si="4"/>
        <v>5.0000000000000001E-3</v>
      </c>
      <c r="H29" s="52">
        <f t="shared" si="5"/>
        <v>1.7265802678145543E-2</v>
      </c>
      <c r="I29" s="83">
        <f t="shared" si="6"/>
        <v>5.0208991226555706E-2</v>
      </c>
      <c r="J29" s="79">
        <f t="shared" si="7"/>
        <v>4.6562570104544676E-2</v>
      </c>
      <c r="L29" s="34">
        <v>25</v>
      </c>
      <c r="M29" s="51">
        <f t="shared" si="0"/>
        <v>3.2367081257922647E-2</v>
      </c>
      <c r="N29" s="31">
        <f t="shared" si="9"/>
        <v>0.44472249347741238</v>
      </c>
      <c r="O29" s="31">
        <f>M29*SUM($N$5:N28)</f>
        <v>0.5408831374389782</v>
      </c>
      <c r="P29" s="57">
        <f t="shared" si="10"/>
        <v>3.2943188548410163E-2</v>
      </c>
      <c r="R29" s="34">
        <v>25</v>
      </c>
      <c r="S29" s="51">
        <f t="shared" si="1"/>
        <v>4.8975969299049127E-2</v>
      </c>
      <c r="T29" s="31">
        <f t="shared" si="11"/>
        <v>0.29204678710815407</v>
      </c>
      <c r="U29" s="31">
        <f>S29*SUM($T$5:T28)</f>
        <v>0.69364993841255085</v>
      </c>
      <c r="V29" s="76">
        <f t="shared" si="12"/>
        <v>5.0465763802903796E-2</v>
      </c>
      <c r="W29" s="79">
        <f t="shared" si="8"/>
        <v>1.7522575254493633E-2</v>
      </c>
    </row>
    <row r="30" spans="1:23" x14ac:dyDescent="0.25">
      <c r="A30" s="59"/>
      <c r="B30" s="60"/>
      <c r="D30" s="34">
        <v>26</v>
      </c>
      <c r="E30" s="51">
        <f t="shared" si="2"/>
        <v>3.2995292451815539E-2</v>
      </c>
      <c r="F30" s="52">
        <f t="shared" si="3"/>
        <v>1.2033398736706901E-2</v>
      </c>
      <c r="G30" s="52">
        <f t="shared" si="4"/>
        <v>5.0000000000000001E-3</v>
      </c>
      <c r="H30" s="52">
        <f t="shared" si="5"/>
        <v>1.7033398736706902E-2</v>
      </c>
      <c r="I30" s="83">
        <f t="shared" si="6"/>
        <v>5.0028691188522441E-2</v>
      </c>
      <c r="J30" s="79">
        <f t="shared" si="7"/>
        <v>4.5531236464219971E-2</v>
      </c>
      <c r="L30" s="34">
        <v>26</v>
      </c>
      <c r="M30" s="51">
        <f t="shared" si="0"/>
        <v>3.241431119214E-2</v>
      </c>
      <c r="N30" s="31">
        <f t="shared" si="9"/>
        <v>0.42997489440780956</v>
      </c>
      <c r="O30" s="31">
        <f>M30*SUM($N$5:N29)</f>
        <v>0.55608776556004769</v>
      </c>
      <c r="P30" s="57">
        <f t="shared" si="10"/>
        <v>3.2995292451815539E-2</v>
      </c>
      <c r="R30" s="34">
        <v>26</v>
      </c>
      <c r="S30" s="51">
        <f t="shared" si="1"/>
        <v>4.8866470045450305E-2</v>
      </c>
      <c r="T30" s="31">
        <f t="shared" si="11"/>
        <v>0.27994946894850253</v>
      </c>
      <c r="U30" s="31">
        <f>S30*SUM($T$5:T29)</f>
        <v>0.7063703887128856</v>
      </c>
      <c r="V30" s="76">
        <f t="shared" si="12"/>
        <v>5.0185862075682541E-2</v>
      </c>
      <c r="W30" s="79">
        <f t="shared" si="8"/>
        <v>1.7190569623867002E-2</v>
      </c>
    </row>
    <row r="31" spans="1:23" x14ac:dyDescent="0.25">
      <c r="A31" s="59"/>
      <c r="B31" s="60"/>
      <c r="D31" s="34">
        <v>27</v>
      </c>
      <c r="E31" s="51">
        <f t="shared" si="2"/>
        <v>3.3047035402906877E-2</v>
      </c>
      <c r="F31" s="52">
        <f t="shared" si="3"/>
        <v>1.1778394276174685E-2</v>
      </c>
      <c r="G31" s="52">
        <f t="shared" si="4"/>
        <v>5.0000000000000001E-3</v>
      </c>
      <c r="H31" s="52">
        <f t="shared" si="5"/>
        <v>1.6778394276174686E-2</v>
      </c>
      <c r="I31" s="83">
        <f t="shared" si="6"/>
        <v>4.9825429679081559E-2</v>
      </c>
      <c r="J31" s="79">
        <f t="shared" si="7"/>
        <v>4.4554418898365311E-2</v>
      </c>
      <c r="L31" s="34">
        <v>27</v>
      </c>
      <c r="M31" s="51">
        <f t="shared" si="0"/>
        <v>3.2460008342953817E-2</v>
      </c>
      <c r="N31" s="31">
        <f t="shared" si="9"/>
        <v>0.41567835957998989</v>
      </c>
      <c r="O31" s="31">
        <f>M31*SUM($N$5:N30)</f>
        <v>0.57082871740005792</v>
      </c>
      <c r="P31" s="57">
        <f t="shared" si="10"/>
        <v>3.3047035402906877E-2</v>
      </c>
      <c r="R31" s="34">
        <v>27</v>
      </c>
      <c r="S31" s="51">
        <f t="shared" si="1"/>
        <v>4.8739542126717605E-2</v>
      </c>
      <c r="T31" s="31">
        <f t="shared" si="11"/>
        <v>0.26872235531278321</v>
      </c>
      <c r="U31" s="31">
        <f>S31*SUM($T$5:T30)</f>
        <v>0.7181802401300591</v>
      </c>
      <c r="V31" s="76">
        <f t="shared" si="12"/>
        <v>4.9873312940299286E-2</v>
      </c>
      <c r="W31" s="79">
        <f t="shared" si="8"/>
        <v>1.6826277537392409E-2</v>
      </c>
    </row>
    <row r="32" spans="1:23" x14ac:dyDescent="0.25">
      <c r="A32" s="59"/>
      <c r="B32" s="60"/>
      <c r="D32" s="34">
        <v>28</v>
      </c>
      <c r="E32" s="51">
        <f t="shared" si="2"/>
        <v>3.3099343605285769E-2</v>
      </c>
      <c r="F32" s="52">
        <f t="shared" si="3"/>
        <v>1.1504602615012294E-2</v>
      </c>
      <c r="G32" s="52">
        <f t="shared" si="4"/>
        <v>5.0000000000000001E-3</v>
      </c>
      <c r="H32" s="52">
        <f t="shared" si="5"/>
        <v>1.6504602615012295E-2</v>
      </c>
      <c r="I32" s="83">
        <f t="shared" si="6"/>
        <v>4.9603946220298067E-2</v>
      </c>
      <c r="J32" s="79">
        <f t="shared" si="7"/>
        <v>4.3641523289464024E-2</v>
      </c>
      <c r="L32" s="34">
        <v>28</v>
      </c>
      <c r="M32" s="51">
        <f t="shared" si="0"/>
        <v>3.2504825834540618E-2</v>
      </c>
      <c r="N32" s="31">
        <f t="shared" si="9"/>
        <v>0.40181079745614678</v>
      </c>
      <c r="O32" s="31">
        <f>M32*SUM($N$5:N31)</f>
        <v>0.58512841255410231</v>
      </c>
      <c r="P32" s="57">
        <f t="shared" si="10"/>
        <v>3.3099343605285769E-2</v>
      </c>
      <c r="R32" s="34">
        <v>28</v>
      </c>
      <c r="S32" s="51">
        <f t="shared" si="1"/>
        <v>4.8598876921743805E-2</v>
      </c>
      <c r="T32" s="31">
        <f t="shared" si="11"/>
        <v>0.25828071330504626</v>
      </c>
      <c r="U32" s="31">
        <f>S32*SUM($T$5:T31)</f>
        <v>0.72916713409778156</v>
      </c>
      <c r="V32" s="76">
        <f t="shared" si="12"/>
        <v>4.9534490198160475E-2</v>
      </c>
      <c r="W32" s="79">
        <f t="shared" si="8"/>
        <v>1.6435146592874705E-2</v>
      </c>
    </row>
    <row r="33" spans="1:25" x14ac:dyDescent="0.25">
      <c r="A33" s="59"/>
      <c r="B33" s="60"/>
      <c r="D33" s="34">
        <v>29</v>
      </c>
      <c r="E33" s="51">
        <f t="shared" si="2"/>
        <v>3.3152986457651856E-2</v>
      </c>
      <c r="F33" s="52">
        <f t="shared" si="3"/>
        <v>1.1215606949961553E-2</v>
      </c>
      <c r="G33" s="52">
        <f t="shared" si="4"/>
        <v>5.0000000000000001E-3</v>
      </c>
      <c r="H33" s="52">
        <f t="shared" si="5"/>
        <v>1.6215606949961554E-2</v>
      </c>
      <c r="I33" s="83">
        <f t="shared" si="6"/>
        <v>4.9368593407613411E-2</v>
      </c>
      <c r="J33" s="79">
        <f t="shared" si="7"/>
        <v>4.280009739072832E-2</v>
      </c>
      <c r="L33" s="34">
        <v>29</v>
      </c>
      <c r="M33" s="51">
        <f t="shared" si="0"/>
        <v>3.2549285360187863E-2</v>
      </c>
      <c r="N33" s="31">
        <f t="shared" si="9"/>
        <v>0.38835202399968916</v>
      </c>
      <c r="O33" s="31">
        <f>M33*SUM($N$5:N32)</f>
        <v>0.59900739515093715</v>
      </c>
      <c r="P33" s="57">
        <f t="shared" si="10"/>
        <v>3.3152986457651856E-2</v>
      </c>
      <c r="R33" s="34">
        <v>29</v>
      </c>
      <c r="S33" s="51">
        <f t="shared" si="1"/>
        <v>4.8447741666427069E-2</v>
      </c>
      <c r="T33" s="31">
        <f t="shared" si="11"/>
        <v>0.24854586380562335</v>
      </c>
      <c r="U33" s="31">
        <f>S33*SUM($T$5:T32)</f>
        <v>0.73941265039246262</v>
      </c>
      <c r="V33" s="76">
        <f t="shared" si="12"/>
        <v>4.9175282100454076E-2</v>
      </c>
      <c r="W33" s="79">
        <f t="shared" si="8"/>
        <v>1.602229564280222E-2</v>
      </c>
    </row>
    <row r="34" spans="1:25" x14ac:dyDescent="0.25">
      <c r="A34" s="59"/>
      <c r="B34" s="60"/>
      <c r="D34" s="34">
        <v>30</v>
      </c>
      <c r="E34" s="51">
        <f t="shared" si="2"/>
        <v>3.3208603856957897E-2</v>
      </c>
      <c r="F34" s="52">
        <f t="shared" si="3"/>
        <v>1.0914740546272372E-2</v>
      </c>
      <c r="G34" s="52">
        <f t="shared" si="4"/>
        <v>5.0000000000000001E-3</v>
      </c>
      <c r="H34" s="52">
        <f t="shared" si="5"/>
        <v>1.5914740546272371E-2</v>
      </c>
      <c r="I34" s="83">
        <f t="shared" si="6"/>
        <v>4.9123344403230268E-2</v>
      </c>
      <c r="J34" s="79">
        <f t="shared" si="7"/>
        <v>4.2036002042061149E-2</v>
      </c>
      <c r="L34" s="35">
        <v>30</v>
      </c>
      <c r="M34" s="53">
        <f t="shared" si="0"/>
        <v>3.2593800898288672E-2</v>
      </c>
      <c r="N34" s="32">
        <f t="shared" si="9"/>
        <v>0.37528359414321899</v>
      </c>
      <c r="O34" s="32">
        <f>M34*SUM($N$5:N33)</f>
        <v>0.61248448710888304</v>
      </c>
      <c r="P34" s="58">
        <f t="shared" si="10"/>
        <v>3.3208603856957897E-2</v>
      </c>
      <c r="R34" s="35">
        <v>30</v>
      </c>
      <c r="S34" s="53">
        <f t="shared" si="1"/>
        <v>4.8289018960636754E-2</v>
      </c>
      <c r="T34" s="32">
        <f t="shared" si="11"/>
        <v>0.23944517743967172</v>
      </c>
      <c r="U34" s="32">
        <f>S34*SUM($T$5:T33)</f>
        <v>0.74899224984691126</v>
      </c>
      <c r="V34" s="77">
        <f t="shared" si="12"/>
        <v>4.8801090351632714E-2</v>
      </c>
      <c r="W34" s="80">
        <f t="shared" si="8"/>
        <v>1.5592486494674818E-2</v>
      </c>
    </row>
    <row r="35" spans="1:25" x14ac:dyDescent="0.25">
      <c r="A35" s="59"/>
      <c r="B35" s="60"/>
      <c r="D35" s="34">
        <f>D34+1</f>
        <v>31</v>
      </c>
      <c r="E35" s="51">
        <f t="shared" ref="E35:E66" si="13">IF(D35&gt;=$B$7,$B$6,($B$6-$E$34)/($B$7-$B$5)+E34)</f>
        <v>3.3290888760533946E-2</v>
      </c>
      <c r="F35" s="52"/>
      <c r="G35" s="52"/>
      <c r="H35" s="52">
        <f t="shared" ref="H35:H66" si="14">IF(D35&gt;=$B$7,$B$10,($B$10-$H$34)/($B$7-$B$5)+H34)</f>
        <v>1.5891872032615561E-2</v>
      </c>
      <c r="I35" s="83">
        <f t="shared" si="6"/>
        <v>4.918276079314951E-2</v>
      </c>
      <c r="J35" s="79">
        <f t="shared" si="7"/>
        <v>5.0966818075951492E-2</v>
      </c>
    </row>
    <row r="36" spans="1:25" x14ac:dyDescent="0.25">
      <c r="A36" s="59"/>
      <c r="B36" s="60"/>
      <c r="D36" s="34">
        <f t="shared" ref="D36:D99" si="15">D35+1</f>
        <v>32</v>
      </c>
      <c r="E36" s="51">
        <f t="shared" si="13"/>
        <v>3.3373173664109995E-2</v>
      </c>
      <c r="F36" s="52"/>
      <c r="G36" s="52"/>
      <c r="H36" s="52">
        <f t="shared" si="14"/>
        <v>1.5869003518958751E-2</v>
      </c>
      <c r="I36" s="83">
        <f t="shared" si="6"/>
        <v>4.9242177183068746E-2</v>
      </c>
      <c r="J36" s="79">
        <f t="shared" si="7"/>
        <v>5.1085755165047875E-2</v>
      </c>
    </row>
    <row r="37" spans="1:25" x14ac:dyDescent="0.25">
      <c r="A37" s="59"/>
      <c r="B37" s="60"/>
      <c r="D37" s="34">
        <f t="shared" si="15"/>
        <v>33</v>
      </c>
      <c r="E37" s="51">
        <f t="shared" si="13"/>
        <v>3.3455458567686044E-2</v>
      </c>
      <c r="F37" s="52"/>
      <c r="G37" s="52"/>
      <c r="H37" s="52">
        <f t="shared" si="14"/>
        <v>1.584613500530194E-2</v>
      </c>
      <c r="I37" s="83">
        <f t="shared" si="6"/>
        <v>4.9301593572987981E-2</v>
      </c>
      <c r="J37" s="79">
        <f t="shared" si="7"/>
        <v>5.120469561285268E-2</v>
      </c>
    </row>
    <row r="38" spans="1:25" x14ac:dyDescent="0.25">
      <c r="A38" s="59"/>
      <c r="B38" s="60"/>
      <c r="D38" s="34">
        <f t="shared" si="15"/>
        <v>34</v>
      </c>
      <c r="E38" s="51">
        <f t="shared" si="13"/>
        <v>3.3537743471262094E-2</v>
      </c>
      <c r="F38" s="52"/>
      <c r="G38" s="52"/>
      <c r="H38" s="52">
        <f t="shared" si="14"/>
        <v>1.582326649164513E-2</v>
      </c>
      <c r="I38" s="83">
        <f t="shared" si="6"/>
        <v>4.9361009962907224E-2</v>
      </c>
      <c r="J38" s="79">
        <f t="shared" si="7"/>
        <v>5.1323639418996425E-2</v>
      </c>
      <c r="L38" s="101" t="s">
        <v>2</v>
      </c>
      <c r="M38" s="101"/>
      <c r="N38" s="101"/>
      <c r="O38" s="101"/>
      <c r="P38" s="101"/>
      <c r="Q38" s="101"/>
      <c r="R38" s="101"/>
      <c r="S38" s="101"/>
      <c r="T38" s="101"/>
      <c r="U38" s="101"/>
      <c r="V38" s="101"/>
      <c r="W38" s="101"/>
      <c r="X38" s="101"/>
      <c r="Y38" s="101"/>
    </row>
    <row r="39" spans="1:25" x14ac:dyDescent="0.25">
      <c r="A39" s="59"/>
      <c r="B39" s="60"/>
      <c r="D39" s="34">
        <f t="shared" si="15"/>
        <v>35</v>
      </c>
      <c r="E39" s="51">
        <f t="shared" si="13"/>
        <v>3.3620028374838143E-2</v>
      </c>
      <c r="F39" s="52"/>
      <c r="G39" s="52"/>
      <c r="H39" s="52">
        <f t="shared" si="14"/>
        <v>1.580039797798832E-2</v>
      </c>
      <c r="I39" s="83">
        <f t="shared" si="6"/>
        <v>4.9420426352826466E-2</v>
      </c>
      <c r="J39" s="79">
        <f t="shared" si="7"/>
        <v>5.1442586583088312E-2</v>
      </c>
      <c r="L39" s="101"/>
      <c r="M39" s="101"/>
      <c r="N39" s="101"/>
      <c r="O39" s="101"/>
      <c r="P39" s="101"/>
      <c r="Q39" s="101"/>
      <c r="R39" s="101"/>
      <c r="S39" s="101"/>
      <c r="T39" s="101"/>
      <c r="U39" s="101"/>
      <c r="V39" s="101"/>
      <c r="W39" s="101"/>
      <c r="X39" s="101"/>
      <c r="Y39" s="101"/>
    </row>
    <row r="40" spans="1:25" x14ac:dyDescent="0.25">
      <c r="A40" s="59"/>
      <c r="B40" s="60"/>
      <c r="D40" s="34">
        <f t="shared" si="15"/>
        <v>36</v>
      </c>
      <c r="E40" s="51">
        <f t="shared" si="13"/>
        <v>3.3702313278414192E-2</v>
      </c>
      <c r="F40" s="52"/>
      <c r="G40" s="52"/>
      <c r="H40" s="52">
        <f t="shared" si="14"/>
        <v>1.5777529464331509E-2</v>
      </c>
      <c r="I40" s="83">
        <f t="shared" si="6"/>
        <v>4.9479842742745701E-2</v>
      </c>
      <c r="J40" s="79">
        <f t="shared" si="7"/>
        <v>5.156153710475464E-2</v>
      </c>
      <c r="L40" s="101"/>
      <c r="M40" s="101"/>
      <c r="N40" s="101"/>
      <c r="O40" s="101"/>
      <c r="P40" s="101"/>
      <c r="Q40" s="101"/>
      <c r="R40" s="101"/>
      <c r="S40" s="101"/>
      <c r="T40" s="101"/>
      <c r="U40" s="101"/>
      <c r="V40" s="101"/>
      <c r="W40" s="101"/>
      <c r="X40" s="101"/>
      <c r="Y40" s="101"/>
    </row>
    <row r="41" spans="1:25" x14ac:dyDescent="0.25">
      <c r="A41" s="59"/>
      <c r="B41" s="60"/>
      <c r="D41" s="34">
        <f t="shared" si="15"/>
        <v>37</v>
      </c>
      <c r="E41" s="51">
        <f t="shared" si="13"/>
        <v>3.3784598181990241E-2</v>
      </c>
      <c r="F41" s="52"/>
      <c r="G41" s="52"/>
      <c r="H41" s="52">
        <f t="shared" si="14"/>
        <v>1.5754660950674699E-2</v>
      </c>
      <c r="I41" s="83">
        <f t="shared" si="6"/>
        <v>4.9539259132664937E-2</v>
      </c>
      <c r="J41" s="79">
        <f t="shared" si="7"/>
        <v>5.1680490983609273E-2</v>
      </c>
      <c r="L41" s="101"/>
      <c r="M41" s="101"/>
      <c r="N41" s="101"/>
      <c r="O41" s="101"/>
      <c r="P41" s="101"/>
      <c r="Q41" s="101"/>
      <c r="R41" s="101"/>
      <c r="S41" s="101"/>
      <c r="T41" s="101"/>
      <c r="U41" s="101"/>
      <c r="V41" s="101"/>
      <c r="W41" s="101"/>
      <c r="X41" s="101"/>
      <c r="Y41" s="101"/>
    </row>
    <row r="42" spans="1:25" x14ac:dyDescent="0.25">
      <c r="A42" s="59"/>
      <c r="B42" s="60"/>
      <c r="D42" s="34">
        <f t="shared" si="15"/>
        <v>38</v>
      </c>
      <c r="E42" s="51">
        <f t="shared" si="13"/>
        <v>3.3866883085566291E-2</v>
      </c>
      <c r="F42" s="52"/>
      <c r="G42" s="52"/>
      <c r="H42" s="52">
        <f t="shared" si="14"/>
        <v>1.5731792437017889E-2</v>
      </c>
      <c r="I42" s="83">
        <f t="shared" si="6"/>
        <v>4.9598675522584179E-2</v>
      </c>
      <c r="J42" s="79">
        <f t="shared" si="7"/>
        <v>5.1799448219277178E-2</v>
      </c>
      <c r="L42" s="101" t="s">
        <v>3</v>
      </c>
      <c r="M42" s="101"/>
      <c r="N42" s="101"/>
      <c r="O42" s="101"/>
      <c r="P42" s="101"/>
      <c r="Q42" s="101"/>
      <c r="R42" s="101"/>
      <c r="S42" s="101"/>
      <c r="T42" s="101"/>
      <c r="U42" s="101"/>
      <c r="V42" s="101"/>
      <c r="W42" s="101"/>
      <c r="X42" s="101"/>
      <c r="Y42" s="101"/>
    </row>
    <row r="43" spans="1:25" x14ac:dyDescent="0.25">
      <c r="A43" s="59"/>
      <c r="B43" s="60"/>
      <c r="D43" s="34">
        <f t="shared" si="15"/>
        <v>39</v>
      </c>
      <c r="E43" s="51">
        <f t="shared" si="13"/>
        <v>3.394916798914234E-2</v>
      </c>
      <c r="F43" s="52"/>
      <c r="G43" s="52"/>
      <c r="H43" s="52">
        <f t="shared" si="14"/>
        <v>1.5708923923361078E-2</v>
      </c>
      <c r="I43" s="83">
        <f t="shared" si="6"/>
        <v>4.9658091912503421E-2</v>
      </c>
      <c r="J43" s="79">
        <f t="shared" si="7"/>
        <v>5.191840881137666E-2</v>
      </c>
      <c r="L43" s="101"/>
      <c r="M43" s="101"/>
      <c r="N43" s="101"/>
      <c r="O43" s="101"/>
      <c r="P43" s="101"/>
      <c r="Q43" s="101"/>
      <c r="R43" s="101"/>
      <c r="S43" s="101"/>
      <c r="T43" s="101"/>
      <c r="U43" s="101"/>
      <c r="V43" s="101"/>
      <c r="W43" s="101"/>
      <c r="X43" s="101"/>
      <c r="Y43" s="101"/>
    </row>
    <row r="44" spans="1:25" x14ac:dyDescent="0.25">
      <c r="A44" s="59"/>
      <c r="B44" s="60"/>
      <c r="D44" s="34">
        <f t="shared" si="15"/>
        <v>40</v>
      </c>
      <c r="E44" s="51">
        <f t="shared" si="13"/>
        <v>3.4031452892718389E-2</v>
      </c>
      <c r="F44" s="52"/>
      <c r="G44" s="52"/>
      <c r="H44" s="52">
        <f t="shared" si="14"/>
        <v>1.5686055409704268E-2</v>
      </c>
      <c r="I44" s="83">
        <f t="shared" si="6"/>
        <v>4.9717508302422657E-2</v>
      </c>
      <c r="J44" s="79">
        <f t="shared" si="7"/>
        <v>5.2037372759518474E-2</v>
      </c>
      <c r="L44" s="101"/>
      <c r="M44" s="101"/>
      <c r="N44" s="101"/>
      <c r="O44" s="101"/>
      <c r="P44" s="101"/>
      <c r="Q44" s="101"/>
      <c r="R44" s="101"/>
      <c r="S44" s="101"/>
      <c r="T44" s="101"/>
      <c r="U44" s="101"/>
      <c r="V44" s="101"/>
      <c r="W44" s="101"/>
      <c r="X44" s="101"/>
      <c r="Y44" s="101"/>
    </row>
    <row r="45" spans="1:25" x14ac:dyDescent="0.25">
      <c r="A45" s="59"/>
      <c r="B45" s="60"/>
      <c r="D45" s="34">
        <f t="shared" si="15"/>
        <v>41</v>
      </c>
      <c r="E45" s="51">
        <f t="shared" si="13"/>
        <v>3.4113737796294438E-2</v>
      </c>
      <c r="F45" s="52"/>
      <c r="G45" s="52"/>
      <c r="H45" s="52">
        <f t="shared" si="14"/>
        <v>1.5663186896047458E-2</v>
      </c>
      <c r="I45" s="83">
        <f t="shared" si="6"/>
        <v>4.9776924692341892E-2</v>
      </c>
      <c r="J45" s="79">
        <f t="shared" si="7"/>
        <v>5.2156340063340467E-2</v>
      </c>
      <c r="L45" s="100" t="s">
        <v>4</v>
      </c>
      <c r="M45" s="100"/>
      <c r="N45" s="100"/>
      <c r="O45" s="100"/>
      <c r="P45" s="100"/>
      <c r="Q45" s="100"/>
      <c r="R45" s="100"/>
      <c r="S45" s="100"/>
      <c r="T45" s="100"/>
      <c r="U45" s="100"/>
      <c r="V45" s="100"/>
      <c r="W45" s="100"/>
      <c r="X45" s="100"/>
      <c r="Y45" s="100"/>
    </row>
    <row r="46" spans="1:25" x14ac:dyDescent="0.25">
      <c r="A46" s="59"/>
      <c r="B46" s="60"/>
      <c r="D46" s="34">
        <f t="shared" si="15"/>
        <v>42</v>
      </c>
      <c r="E46" s="51">
        <f t="shared" si="13"/>
        <v>3.4196022699870487E-2</v>
      </c>
      <c r="F46" s="52"/>
      <c r="G46" s="52"/>
      <c r="H46" s="52">
        <f t="shared" si="14"/>
        <v>1.5640318382390647E-2</v>
      </c>
      <c r="I46" s="83">
        <f t="shared" si="6"/>
        <v>4.9836341082261135E-2</v>
      </c>
      <c r="J46" s="79">
        <f t="shared" si="7"/>
        <v>5.2275310722440071E-2</v>
      </c>
      <c r="L46" s="100"/>
      <c r="M46" s="100"/>
      <c r="N46" s="100"/>
      <c r="O46" s="100"/>
      <c r="P46" s="100"/>
      <c r="Q46" s="100"/>
      <c r="R46" s="100"/>
      <c r="S46" s="100"/>
      <c r="T46" s="100"/>
      <c r="U46" s="100"/>
      <c r="V46" s="100"/>
      <c r="W46" s="100"/>
      <c r="X46" s="100"/>
      <c r="Y46" s="100"/>
    </row>
    <row r="47" spans="1:25" x14ac:dyDescent="0.25">
      <c r="A47" s="59"/>
      <c r="B47" s="60"/>
      <c r="D47" s="34">
        <f t="shared" si="15"/>
        <v>43</v>
      </c>
      <c r="E47" s="51">
        <f t="shared" si="13"/>
        <v>3.4278307603446537E-2</v>
      </c>
      <c r="F47" s="52"/>
      <c r="G47" s="52"/>
      <c r="H47" s="52">
        <f t="shared" si="14"/>
        <v>1.5617449868733839E-2</v>
      </c>
      <c r="I47" s="83">
        <f t="shared" si="6"/>
        <v>4.9895757472180377E-2</v>
      </c>
      <c r="J47" s="79">
        <f t="shared" si="7"/>
        <v>5.2394284736460239E-2</v>
      </c>
      <c r="L47" s="100"/>
      <c r="M47" s="100"/>
      <c r="N47" s="100"/>
      <c r="O47" s="100"/>
      <c r="P47" s="100"/>
      <c r="Q47" s="100"/>
      <c r="R47" s="100"/>
      <c r="S47" s="100"/>
      <c r="T47" s="100"/>
      <c r="U47" s="100"/>
      <c r="V47" s="100"/>
      <c r="W47" s="100"/>
      <c r="X47" s="100"/>
      <c r="Y47" s="100"/>
    </row>
    <row r="48" spans="1:25" x14ac:dyDescent="0.25">
      <c r="A48" s="59"/>
      <c r="B48" s="60"/>
      <c r="D48" s="34">
        <f t="shared" si="15"/>
        <v>44</v>
      </c>
      <c r="E48" s="51">
        <f t="shared" si="13"/>
        <v>3.4360592507022586E-2</v>
      </c>
      <c r="F48" s="52"/>
      <c r="G48" s="52"/>
      <c r="H48" s="52">
        <f t="shared" si="14"/>
        <v>1.559458135507703E-2</v>
      </c>
      <c r="I48" s="83">
        <f t="shared" si="6"/>
        <v>4.9955173862099619E-2</v>
      </c>
      <c r="J48" s="79">
        <f t="shared" si="7"/>
        <v>5.2513262105001512E-2</v>
      </c>
      <c r="L48" s="100"/>
      <c r="M48" s="100"/>
      <c r="N48" s="100"/>
      <c r="O48" s="100"/>
      <c r="P48" s="100"/>
      <c r="Q48" s="100"/>
      <c r="R48" s="100"/>
      <c r="S48" s="100"/>
      <c r="T48" s="100"/>
      <c r="U48" s="100"/>
      <c r="V48" s="100"/>
      <c r="W48" s="100"/>
      <c r="X48" s="100"/>
      <c r="Y48" s="100"/>
    </row>
    <row r="49" spans="1:25" x14ac:dyDescent="0.25">
      <c r="A49" s="59"/>
      <c r="B49" s="60"/>
      <c r="D49" s="34">
        <f t="shared" si="15"/>
        <v>45</v>
      </c>
      <c r="E49" s="51">
        <f t="shared" si="13"/>
        <v>3.4442877410598635E-2</v>
      </c>
      <c r="F49" s="52"/>
      <c r="G49" s="52"/>
      <c r="H49" s="52">
        <f t="shared" si="14"/>
        <v>1.5571712841420221E-2</v>
      </c>
      <c r="I49" s="83">
        <f t="shared" si="6"/>
        <v>5.0014590252018855E-2</v>
      </c>
      <c r="J49" s="79">
        <f t="shared" si="7"/>
        <v>5.2632242827693965E-2</v>
      </c>
      <c r="L49" s="100" t="s">
        <v>32</v>
      </c>
      <c r="M49" s="100"/>
      <c r="N49" s="100"/>
      <c r="O49" s="100"/>
      <c r="P49" s="100"/>
      <c r="Q49" s="100"/>
      <c r="R49" s="100"/>
      <c r="S49" s="100"/>
      <c r="T49" s="100"/>
      <c r="U49" s="100"/>
      <c r="V49" s="100"/>
      <c r="W49" s="100"/>
      <c r="X49" s="100"/>
      <c r="Y49" s="100"/>
    </row>
    <row r="50" spans="1:25" x14ac:dyDescent="0.25">
      <c r="A50" s="59"/>
      <c r="B50" s="60"/>
      <c r="D50" s="34">
        <f t="shared" si="15"/>
        <v>46</v>
      </c>
      <c r="E50" s="51">
        <f t="shared" si="13"/>
        <v>3.4525162314174684E-2</v>
      </c>
      <c r="F50" s="52"/>
      <c r="G50" s="52"/>
      <c r="H50" s="52">
        <f t="shared" si="14"/>
        <v>1.5548844327763413E-2</v>
      </c>
      <c r="I50" s="83">
        <f t="shared" si="6"/>
        <v>5.0074006641938097E-2</v>
      </c>
      <c r="J50" s="79">
        <f t="shared" si="7"/>
        <v>5.2751226904153237E-2</v>
      </c>
      <c r="L50" s="100"/>
      <c r="M50" s="100"/>
      <c r="N50" s="100"/>
      <c r="O50" s="100"/>
      <c r="P50" s="100"/>
      <c r="Q50" s="100"/>
      <c r="R50" s="100"/>
      <c r="S50" s="100"/>
      <c r="T50" s="100"/>
      <c r="U50" s="100"/>
      <c r="V50" s="100"/>
      <c r="W50" s="100"/>
      <c r="X50" s="100"/>
      <c r="Y50" s="100"/>
    </row>
    <row r="51" spans="1:25" x14ac:dyDescent="0.25">
      <c r="A51" s="59"/>
      <c r="B51" s="60"/>
      <c r="D51" s="34">
        <f t="shared" si="15"/>
        <v>47</v>
      </c>
      <c r="E51" s="51">
        <f t="shared" si="13"/>
        <v>3.4607447217750734E-2</v>
      </c>
      <c r="F51" s="52"/>
      <c r="G51" s="52"/>
      <c r="H51" s="52">
        <f t="shared" si="14"/>
        <v>1.5525975814106604E-2</v>
      </c>
      <c r="I51" s="83">
        <f t="shared" si="6"/>
        <v>5.013342303185734E-2</v>
      </c>
      <c r="J51" s="79">
        <f t="shared" si="7"/>
        <v>5.2870214334004073E-2</v>
      </c>
      <c r="L51" s="100"/>
      <c r="M51" s="100"/>
      <c r="N51" s="100"/>
      <c r="O51" s="100"/>
      <c r="P51" s="100"/>
      <c r="Q51" s="100"/>
      <c r="R51" s="100"/>
      <c r="S51" s="100"/>
      <c r="T51" s="100"/>
      <c r="U51" s="100"/>
      <c r="V51" s="100"/>
      <c r="W51" s="100"/>
      <c r="X51" s="100"/>
      <c r="Y51" s="100"/>
    </row>
    <row r="52" spans="1:25" x14ac:dyDescent="0.25">
      <c r="A52" s="59"/>
      <c r="B52" s="60"/>
      <c r="D52" s="34">
        <f t="shared" si="15"/>
        <v>48</v>
      </c>
      <c r="E52" s="51">
        <f t="shared" si="13"/>
        <v>3.4689732121326783E-2</v>
      </c>
      <c r="F52" s="52"/>
      <c r="G52" s="52"/>
      <c r="H52" s="52">
        <f t="shared" si="14"/>
        <v>1.5503107300449796E-2</v>
      </c>
      <c r="I52" s="83">
        <f t="shared" si="6"/>
        <v>5.0192839421776575E-2</v>
      </c>
      <c r="J52" s="79">
        <f t="shared" si="7"/>
        <v>5.2989205116860116E-2</v>
      </c>
      <c r="L52" s="100"/>
      <c r="M52" s="100"/>
      <c r="N52" s="100"/>
      <c r="O52" s="100"/>
      <c r="P52" s="100"/>
      <c r="Q52" s="100"/>
      <c r="R52" s="100"/>
      <c r="S52" s="100"/>
      <c r="T52" s="100"/>
      <c r="U52" s="100"/>
      <c r="V52" s="100"/>
      <c r="W52" s="100"/>
      <c r="X52" s="100"/>
      <c r="Y52" s="100"/>
    </row>
    <row r="53" spans="1:25" x14ac:dyDescent="0.25">
      <c r="A53" s="59"/>
      <c r="B53" s="60"/>
      <c r="D53" s="34">
        <f t="shared" si="15"/>
        <v>49</v>
      </c>
      <c r="E53" s="51">
        <f t="shared" si="13"/>
        <v>3.4772017024902832E-2</v>
      </c>
      <c r="F53" s="52"/>
      <c r="G53" s="52"/>
      <c r="H53" s="52">
        <f t="shared" si="14"/>
        <v>1.5480238786792987E-2</v>
      </c>
      <c r="I53" s="83">
        <f t="shared" si="6"/>
        <v>5.0252255811695817E-2</v>
      </c>
      <c r="J53" s="79">
        <f t="shared" si="7"/>
        <v>5.3108199252346999E-2</v>
      </c>
      <c r="L53" s="100"/>
      <c r="M53" s="100"/>
      <c r="N53" s="100"/>
      <c r="O53" s="100"/>
      <c r="P53" s="100"/>
      <c r="Q53" s="100"/>
      <c r="R53" s="100"/>
      <c r="S53" s="100"/>
      <c r="T53" s="100"/>
      <c r="U53" s="100"/>
      <c r="V53" s="100"/>
      <c r="W53" s="100"/>
      <c r="X53" s="100"/>
      <c r="Y53" s="100"/>
    </row>
    <row r="54" spans="1:25" x14ac:dyDescent="0.25">
      <c r="A54" s="59"/>
      <c r="B54" s="60"/>
      <c r="D54" s="34">
        <f t="shared" si="15"/>
        <v>50</v>
      </c>
      <c r="E54" s="51">
        <f t="shared" si="13"/>
        <v>3.4854301928478881E-2</v>
      </c>
      <c r="F54" s="52"/>
      <c r="G54" s="52"/>
      <c r="H54" s="52">
        <f t="shared" si="14"/>
        <v>1.5457370273136178E-2</v>
      </c>
      <c r="I54" s="83">
        <f t="shared" si="6"/>
        <v>5.031167220161506E-2</v>
      </c>
      <c r="J54" s="79">
        <f t="shared" si="7"/>
        <v>5.3227196740086136E-2</v>
      </c>
      <c r="L54" s="100"/>
      <c r="M54" s="100"/>
      <c r="N54" s="100"/>
      <c r="O54" s="100"/>
      <c r="P54" s="100"/>
      <c r="Q54" s="100"/>
      <c r="R54" s="100"/>
      <c r="S54" s="100"/>
      <c r="T54" s="100"/>
      <c r="U54" s="100"/>
      <c r="V54" s="100"/>
      <c r="W54" s="100"/>
      <c r="X54" s="100"/>
      <c r="Y54" s="100"/>
    </row>
    <row r="55" spans="1:25" x14ac:dyDescent="0.25">
      <c r="A55" s="59"/>
      <c r="B55" s="60"/>
      <c r="D55" s="34">
        <f t="shared" si="15"/>
        <v>51</v>
      </c>
      <c r="E55" s="51">
        <f t="shared" si="13"/>
        <v>3.4936586832054931E-2</v>
      </c>
      <c r="F55" s="52"/>
      <c r="G55" s="52"/>
      <c r="H55" s="52">
        <f t="shared" si="14"/>
        <v>1.543450175947937E-2</v>
      </c>
      <c r="I55" s="83">
        <f t="shared" si="6"/>
        <v>5.0371088591534302E-2</v>
      </c>
      <c r="J55" s="79">
        <f t="shared" si="7"/>
        <v>5.3346197579684285E-2</v>
      </c>
    </row>
    <row r="56" spans="1:25" x14ac:dyDescent="0.25">
      <c r="A56" s="59"/>
      <c r="B56" s="60"/>
      <c r="D56" s="34">
        <f t="shared" si="15"/>
        <v>52</v>
      </c>
      <c r="E56" s="51">
        <f t="shared" si="13"/>
        <v>3.501887173563098E-2</v>
      </c>
      <c r="F56" s="52"/>
      <c r="G56" s="52"/>
      <c r="H56" s="52">
        <f t="shared" si="14"/>
        <v>1.5411633245822561E-2</v>
      </c>
      <c r="I56" s="83">
        <f t="shared" si="6"/>
        <v>5.0430504981453544E-2</v>
      </c>
      <c r="J56" s="79">
        <f t="shared" si="7"/>
        <v>5.346520177078351E-2</v>
      </c>
    </row>
    <row r="57" spans="1:25" x14ac:dyDescent="0.25">
      <c r="A57" s="59"/>
      <c r="B57" s="60"/>
      <c r="D57" s="34">
        <f t="shared" si="15"/>
        <v>53</v>
      </c>
      <c r="E57" s="51">
        <f t="shared" si="13"/>
        <v>3.5101156639207029E-2</v>
      </c>
      <c r="F57" s="52"/>
      <c r="G57" s="52"/>
      <c r="H57" s="52">
        <f t="shared" si="14"/>
        <v>1.5388764732165753E-2</v>
      </c>
      <c r="I57" s="83">
        <f t="shared" si="6"/>
        <v>5.048992137137278E-2</v>
      </c>
      <c r="J57" s="79">
        <f t="shared" si="7"/>
        <v>5.3584209312985909E-2</v>
      </c>
    </row>
    <row r="58" spans="1:25" x14ac:dyDescent="0.25">
      <c r="A58" s="59"/>
      <c r="B58" s="60"/>
      <c r="D58" s="34">
        <f t="shared" si="15"/>
        <v>54</v>
      </c>
      <c r="E58" s="51">
        <f t="shared" si="13"/>
        <v>3.5183441542783078E-2</v>
      </c>
      <c r="F58" s="52"/>
      <c r="G58" s="52"/>
      <c r="H58" s="52">
        <f t="shared" si="14"/>
        <v>1.5365896218508944E-2</v>
      </c>
      <c r="I58" s="83">
        <f t="shared" si="6"/>
        <v>5.0549337761292022E-2</v>
      </c>
      <c r="J58" s="79">
        <f t="shared" si="7"/>
        <v>5.3703220205914448E-2</v>
      </c>
    </row>
    <row r="59" spans="1:25" x14ac:dyDescent="0.25">
      <c r="A59" s="59"/>
      <c r="B59" s="60"/>
      <c r="D59" s="34">
        <f t="shared" si="15"/>
        <v>55</v>
      </c>
      <c r="E59" s="51">
        <f t="shared" si="13"/>
        <v>3.5265726446359127E-2</v>
      </c>
      <c r="F59" s="52"/>
      <c r="G59" s="52"/>
      <c r="H59" s="52">
        <f t="shared" si="14"/>
        <v>1.5343027704852135E-2</v>
      </c>
      <c r="I59" s="83">
        <f t="shared" si="6"/>
        <v>5.0608754151211265E-2</v>
      </c>
      <c r="J59" s="79">
        <f t="shared" si="7"/>
        <v>5.3822234449204309E-2</v>
      </c>
    </row>
    <row r="60" spans="1:25" x14ac:dyDescent="0.25">
      <c r="A60" s="59"/>
      <c r="B60" s="60"/>
      <c r="D60" s="34">
        <f t="shared" si="15"/>
        <v>56</v>
      </c>
      <c r="E60" s="51">
        <f t="shared" si="13"/>
        <v>3.5348011349935177E-2</v>
      </c>
      <c r="F60" s="52"/>
      <c r="G60" s="52"/>
      <c r="H60" s="52">
        <f t="shared" si="14"/>
        <v>1.5320159191195327E-2</v>
      </c>
      <c r="I60" s="83">
        <f t="shared" si="6"/>
        <v>5.06681705411305E-2</v>
      </c>
      <c r="J60" s="79">
        <f t="shared" si="7"/>
        <v>5.3941252042456922E-2</v>
      </c>
    </row>
    <row r="61" spans="1:25" x14ac:dyDescent="0.25">
      <c r="A61" s="59"/>
      <c r="B61" s="60"/>
      <c r="D61" s="34">
        <f t="shared" si="15"/>
        <v>57</v>
      </c>
      <c r="E61" s="51">
        <f t="shared" si="13"/>
        <v>3.5430296253511226E-2</v>
      </c>
      <c r="F61" s="52"/>
      <c r="G61" s="52"/>
      <c r="H61" s="52">
        <f t="shared" si="14"/>
        <v>1.5297290677538518E-2</v>
      </c>
      <c r="I61" s="83">
        <f t="shared" si="6"/>
        <v>5.0727586931049742E-2</v>
      </c>
      <c r="J61" s="79">
        <f t="shared" si="7"/>
        <v>5.4060272985302138E-2</v>
      </c>
    </row>
    <row r="62" spans="1:25" x14ac:dyDescent="0.25">
      <c r="A62" s="59"/>
      <c r="B62" s="60"/>
      <c r="D62" s="34">
        <f t="shared" si="15"/>
        <v>58</v>
      </c>
      <c r="E62" s="51">
        <f t="shared" si="13"/>
        <v>3.5512581157087275E-2</v>
      </c>
      <c r="F62" s="52"/>
      <c r="G62" s="52"/>
      <c r="H62" s="52">
        <f t="shared" si="14"/>
        <v>1.527442216388171E-2</v>
      </c>
      <c r="I62" s="83">
        <f t="shared" si="6"/>
        <v>5.0787003320968985E-2</v>
      </c>
      <c r="J62" s="79">
        <f t="shared" si="7"/>
        <v>5.4179297277367811E-2</v>
      </c>
    </row>
    <row r="63" spans="1:25" x14ac:dyDescent="0.25">
      <c r="A63" s="59"/>
      <c r="B63" s="60"/>
      <c r="D63" s="34">
        <f t="shared" si="15"/>
        <v>59</v>
      </c>
      <c r="E63" s="51">
        <f t="shared" si="13"/>
        <v>3.5594866060663324E-2</v>
      </c>
      <c r="F63" s="52"/>
      <c r="G63" s="52"/>
      <c r="H63" s="52">
        <f t="shared" si="14"/>
        <v>1.5251553650224901E-2</v>
      </c>
      <c r="I63" s="83">
        <f t="shared" si="6"/>
        <v>5.0846419710888227E-2</v>
      </c>
      <c r="J63" s="79">
        <f t="shared" si="7"/>
        <v>5.4298324918248708E-2</v>
      </c>
    </row>
    <row r="64" spans="1:25" x14ac:dyDescent="0.25">
      <c r="A64" s="59"/>
      <c r="B64" s="60"/>
      <c r="D64" s="34">
        <f t="shared" si="15"/>
        <v>60</v>
      </c>
      <c r="E64" s="51">
        <f t="shared" si="13"/>
        <v>3.5677150964239374E-2</v>
      </c>
      <c r="F64" s="52"/>
      <c r="G64" s="52"/>
      <c r="H64" s="52">
        <f t="shared" si="14"/>
        <v>1.5228685136568092E-2</v>
      </c>
      <c r="I64" s="83">
        <f t="shared" si="6"/>
        <v>5.0905836100807469E-2</v>
      </c>
      <c r="J64" s="79">
        <f t="shared" si="7"/>
        <v>5.4417355907594223E-2</v>
      </c>
    </row>
    <row r="65" spans="1:10" x14ac:dyDescent="0.25">
      <c r="A65" s="59"/>
      <c r="B65" s="60"/>
      <c r="D65" s="34">
        <f t="shared" si="15"/>
        <v>61</v>
      </c>
      <c r="E65" s="51">
        <f t="shared" si="13"/>
        <v>3.5759435867815423E-2</v>
      </c>
      <c r="F65" s="52"/>
      <c r="G65" s="52"/>
      <c r="H65" s="52">
        <f t="shared" si="14"/>
        <v>1.5205816622911284E-2</v>
      </c>
      <c r="I65" s="83">
        <f t="shared" si="6"/>
        <v>5.0965252490726705E-2</v>
      </c>
      <c r="J65" s="79">
        <f t="shared" si="7"/>
        <v>5.453639024501733E-2</v>
      </c>
    </row>
    <row r="66" spans="1:10" x14ac:dyDescent="0.25">
      <c r="A66" s="59"/>
      <c r="B66" s="60"/>
      <c r="D66" s="34">
        <f t="shared" si="15"/>
        <v>62</v>
      </c>
      <c r="E66" s="51">
        <f t="shared" si="13"/>
        <v>3.5841720771391472E-2</v>
      </c>
      <c r="F66" s="52"/>
      <c r="G66" s="52"/>
      <c r="H66" s="52">
        <f t="shared" si="14"/>
        <v>1.5182948109254475E-2</v>
      </c>
      <c r="I66" s="83">
        <f t="shared" si="6"/>
        <v>5.1024668880645947E-2</v>
      </c>
      <c r="J66" s="79">
        <f t="shared" si="7"/>
        <v>5.4655427930128564E-2</v>
      </c>
    </row>
    <row r="67" spans="1:10" x14ac:dyDescent="0.25">
      <c r="A67" s="59"/>
      <c r="B67" s="60"/>
      <c r="D67" s="34">
        <f t="shared" si="15"/>
        <v>63</v>
      </c>
      <c r="E67" s="51">
        <f t="shared" ref="E67:E98" si="16">IF(D67&gt;=$B$7,$B$6,($B$6-$E$34)/($B$7-$B$5)+E66)</f>
        <v>3.5924005674967521E-2</v>
      </c>
      <c r="F67" s="52"/>
      <c r="G67" s="52"/>
      <c r="H67" s="52">
        <f t="shared" ref="H67:H98" si="17">IF(D67&gt;=$B$7,$B$10,($B$10-$H$34)/($B$7-$B$5)+H66)</f>
        <v>1.5160079595597667E-2</v>
      </c>
      <c r="I67" s="83">
        <f t="shared" si="6"/>
        <v>5.108408527056519E-2</v>
      </c>
      <c r="J67" s="79">
        <f t="shared" si="7"/>
        <v>5.4774468962552447E-2</v>
      </c>
    </row>
    <row r="68" spans="1:10" x14ac:dyDescent="0.25">
      <c r="A68" s="59"/>
      <c r="B68" s="60"/>
      <c r="D68" s="34">
        <f t="shared" si="15"/>
        <v>64</v>
      </c>
      <c r="E68" s="51">
        <f t="shared" si="16"/>
        <v>3.6006290578543571E-2</v>
      </c>
      <c r="F68" s="52"/>
      <c r="G68" s="52"/>
      <c r="H68" s="52">
        <f t="shared" si="17"/>
        <v>1.5137211081940858E-2</v>
      </c>
      <c r="I68" s="83">
        <f t="shared" si="6"/>
        <v>5.1143501660484425E-2</v>
      </c>
      <c r="J68" s="79">
        <f t="shared" si="7"/>
        <v>5.4893513341921718E-2</v>
      </c>
    </row>
    <row r="69" spans="1:10" x14ac:dyDescent="0.25">
      <c r="A69" s="59"/>
      <c r="B69" s="60"/>
      <c r="D69" s="34">
        <f t="shared" si="15"/>
        <v>65</v>
      </c>
      <c r="E69" s="51">
        <f t="shared" si="16"/>
        <v>3.608857548211962E-2</v>
      </c>
      <c r="F69" s="52"/>
      <c r="G69" s="52"/>
      <c r="H69" s="52">
        <f t="shared" si="17"/>
        <v>1.5114342568284049E-2</v>
      </c>
      <c r="I69" s="83">
        <f t="shared" si="6"/>
        <v>5.1202918050403667E-2</v>
      </c>
      <c r="J69" s="79">
        <f t="shared" si="7"/>
        <v>5.5012561067843357E-2</v>
      </c>
    </row>
    <row r="70" spans="1:10" x14ac:dyDescent="0.25">
      <c r="A70" s="59"/>
      <c r="B70" s="60"/>
      <c r="D70" s="34">
        <f t="shared" si="15"/>
        <v>66</v>
      </c>
      <c r="E70" s="51">
        <f t="shared" si="16"/>
        <v>3.6170860385695669E-2</v>
      </c>
      <c r="F70" s="52"/>
      <c r="G70" s="52"/>
      <c r="H70" s="52">
        <f t="shared" si="17"/>
        <v>1.5091474054627241E-2</v>
      </c>
      <c r="I70" s="83">
        <f t="shared" ref="I70:I104" si="18">E70+H70</f>
        <v>5.126233444032291E-2</v>
      </c>
      <c r="J70" s="79">
        <f t="shared" ref="J70:J104" si="19">((1+I70)^D70)/((1+I69)^D69)-1</f>
        <v>5.5131612139945219E-2</v>
      </c>
    </row>
    <row r="71" spans="1:10" x14ac:dyDescent="0.25">
      <c r="A71" s="59"/>
      <c r="B71" s="60"/>
      <c r="D71" s="34">
        <f t="shared" si="15"/>
        <v>67</v>
      </c>
      <c r="E71" s="51">
        <f t="shared" si="16"/>
        <v>3.6253145289271718E-2</v>
      </c>
      <c r="F71" s="52"/>
      <c r="G71" s="52"/>
      <c r="H71" s="52">
        <f t="shared" si="17"/>
        <v>1.5068605540970432E-2</v>
      </c>
      <c r="I71" s="83">
        <f t="shared" si="18"/>
        <v>5.1321750830242152E-2</v>
      </c>
      <c r="J71" s="79">
        <f t="shared" si="19"/>
        <v>5.5250666557843164E-2</v>
      </c>
    </row>
    <row r="72" spans="1:10" x14ac:dyDescent="0.25">
      <c r="A72" s="59"/>
      <c r="B72" s="60"/>
      <c r="D72" s="34">
        <f t="shared" si="15"/>
        <v>68</v>
      </c>
      <c r="E72" s="51">
        <f t="shared" si="16"/>
        <v>3.6335430192847767E-2</v>
      </c>
      <c r="F72" s="52"/>
      <c r="G72" s="52"/>
      <c r="H72" s="52">
        <f t="shared" si="17"/>
        <v>1.5045737027313624E-2</v>
      </c>
      <c r="I72" s="83">
        <f t="shared" si="18"/>
        <v>5.1381167220161394E-2</v>
      </c>
      <c r="J72" s="79">
        <f t="shared" si="19"/>
        <v>5.5369724321171931E-2</v>
      </c>
    </row>
    <row r="73" spans="1:10" x14ac:dyDescent="0.25">
      <c r="A73" s="59"/>
      <c r="B73" s="60"/>
      <c r="D73" s="34">
        <f t="shared" si="15"/>
        <v>69</v>
      </c>
      <c r="E73" s="51">
        <f t="shared" si="16"/>
        <v>3.6417715096423817E-2</v>
      </c>
      <c r="F73" s="52"/>
      <c r="G73" s="52"/>
      <c r="H73" s="52">
        <f t="shared" si="17"/>
        <v>1.5022868513656815E-2</v>
      </c>
      <c r="I73" s="83">
        <f t="shared" si="18"/>
        <v>5.144058361008063E-2</v>
      </c>
      <c r="J73" s="79">
        <f t="shared" si="19"/>
        <v>5.5488785429524734E-2</v>
      </c>
    </row>
    <row r="74" spans="1:10" x14ac:dyDescent="0.25">
      <c r="A74" s="59"/>
      <c r="B74" s="60"/>
      <c r="D74" s="34">
        <f t="shared" si="15"/>
        <v>70</v>
      </c>
      <c r="E74" s="51">
        <f t="shared" si="16"/>
        <v>3.6499999999999998E-2</v>
      </c>
      <c r="F74" s="52"/>
      <c r="G74" s="52"/>
      <c r="H74" s="52">
        <f t="shared" si="17"/>
        <v>1.4999999999999999E-2</v>
      </c>
      <c r="I74" s="83">
        <f t="shared" si="18"/>
        <v>5.1499999999999997E-2</v>
      </c>
      <c r="J74" s="79">
        <f t="shared" si="19"/>
        <v>5.5607849882568283E-2</v>
      </c>
    </row>
    <row r="75" spans="1:10" x14ac:dyDescent="0.25">
      <c r="A75" s="59"/>
      <c r="B75" s="60"/>
      <c r="D75" s="34">
        <f t="shared" si="15"/>
        <v>71</v>
      </c>
      <c r="E75" s="51">
        <f t="shared" si="16"/>
        <v>3.6499999999999998E-2</v>
      </c>
      <c r="F75" s="52"/>
      <c r="G75" s="52"/>
      <c r="H75" s="52">
        <f t="shared" si="17"/>
        <v>1.4999999999999999E-2</v>
      </c>
      <c r="I75" s="83">
        <f t="shared" si="18"/>
        <v>5.1499999999999997E-2</v>
      </c>
      <c r="J75" s="79">
        <f t="shared" si="19"/>
        <v>5.1500000000000323E-2</v>
      </c>
    </row>
    <row r="76" spans="1:10" x14ac:dyDescent="0.25">
      <c r="A76" s="59"/>
      <c r="B76" s="60"/>
      <c r="D76" s="34">
        <f t="shared" si="15"/>
        <v>72</v>
      </c>
      <c r="E76" s="51">
        <f t="shared" si="16"/>
        <v>3.6499999999999998E-2</v>
      </c>
      <c r="F76" s="52"/>
      <c r="G76" s="52"/>
      <c r="H76" s="52">
        <f t="shared" si="17"/>
        <v>1.4999999999999999E-2</v>
      </c>
      <c r="I76" s="83">
        <f t="shared" si="18"/>
        <v>5.1499999999999997E-2</v>
      </c>
      <c r="J76" s="79">
        <f t="shared" si="19"/>
        <v>5.1499999999999879E-2</v>
      </c>
    </row>
    <row r="77" spans="1:10" x14ac:dyDescent="0.25">
      <c r="A77" s="59"/>
      <c r="B77" s="60"/>
      <c r="D77" s="34">
        <f t="shared" si="15"/>
        <v>73</v>
      </c>
      <c r="E77" s="51">
        <f t="shared" si="16"/>
        <v>3.6499999999999998E-2</v>
      </c>
      <c r="F77" s="52"/>
      <c r="G77" s="52"/>
      <c r="H77" s="52">
        <f t="shared" si="17"/>
        <v>1.4999999999999999E-2</v>
      </c>
      <c r="I77" s="83">
        <f t="shared" si="18"/>
        <v>5.1499999999999997E-2</v>
      </c>
      <c r="J77" s="79">
        <f t="shared" si="19"/>
        <v>5.1500000000000101E-2</v>
      </c>
    </row>
    <row r="78" spans="1:10" x14ac:dyDescent="0.25">
      <c r="A78" s="59"/>
      <c r="B78" s="60"/>
      <c r="D78" s="34">
        <f t="shared" si="15"/>
        <v>74</v>
      </c>
      <c r="E78" s="51">
        <f t="shared" si="16"/>
        <v>3.6499999999999998E-2</v>
      </c>
      <c r="F78" s="52"/>
      <c r="G78" s="52"/>
      <c r="H78" s="52">
        <f t="shared" si="17"/>
        <v>1.4999999999999999E-2</v>
      </c>
      <c r="I78" s="83">
        <f t="shared" si="18"/>
        <v>5.1499999999999997E-2</v>
      </c>
      <c r="J78" s="79">
        <f t="shared" si="19"/>
        <v>5.1500000000000101E-2</v>
      </c>
    </row>
    <row r="79" spans="1:10" x14ac:dyDescent="0.25">
      <c r="A79" s="59"/>
      <c r="B79" s="60"/>
      <c r="D79" s="34">
        <f t="shared" si="15"/>
        <v>75</v>
      </c>
      <c r="E79" s="51">
        <f t="shared" si="16"/>
        <v>3.6499999999999998E-2</v>
      </c>
      <c r="F79" s="52"/>
      <c r="G79" s="52"/>
      <c r="H79" s="52">
        <f t="shared" si="17"/>
        <v>1.4999999999999999E-2</v>
      </c>
      <c r="I79" s="83">
        <f t="shared" si="18"/>
        <v>5.1499999999999997E-2</v>
      </c>
      <c r="J79" s="79">
        <f t="shared" si="19"/>
        <v>5.1500000000000101E-2</v>
      </c>
    </row>
    <row r="80" spans="1:10" x14ac:dyDescent="0.25">
      <c r="A80" s="59"/>
      <c r="B80" s="60"/>
      <c r="D80" s="34">
        <f t="shared" si="15"/>
        <v>76</v>
      </c>
      <c r="E80" s="51">
        <f t="shared" si="16"/>
        <v>3.6499999999999998E-2</v>
      </c>
      <c r="F80" s="52"/>
      <c r="G80" s="52"/>
      <c r="H80" s="52">
        <f t="shared" si="17"/>
        <v>1.4999999999999999E-2</v>
      </c>
      <c r="I80" s="83">
        <f t="shared" si="18"/>
        <v>5.1499999999999997E-2</v>
      </c>
      <c r="J80" s="79">
        <f t="shared" si="19"/>
        <v>5.1499999999999879E-2</v>
      </c>
    </row>
    <row r="81" spans="1:10" x14ac:dyDescent="0.25">
      <c r="A81" s="59"/>
      <c r="B81" s="60"/>
      <c r="D81" s="34">
        <f t="shared" si="15"/>
        <v>77</v>
      </c>
      <c r="E81" s="51">
        <f t="shared" si="16"/>
        <v>3.6499999999999998E-2</v>
      </c>
      <c r="F81" s="52"/>
      <c r="G81" s="52"/>
      <c r="H81" s="52">
        <f t="shared" si="17"/>
        <v>1.4999999999999999E-2</v>
      </c>
      <c r="I81" s="83">
        <f t="shared" si="18"/>
        <v>5.1499999999999997E-2</v>
      </c>
      <c r="J81" s="79">
        <f t="shared" si="19"/>
        <v>5.1500000000000101E-2</v>
      </c>
    </row>
    <row r="82" spans="1:10" x14ac:dyDescent="0.25">
      <c r="A82" s="59"/>
      <c r="B82" s="60"/>
      <c r="D82" s="34">
        <f t="shared" si="15"/>
        <v>78</v>
      </c>
      <c r="E82" s="51">
        <f t="shared" si="16"/>
        <v>3.6499999999999998E-2</v>
      </c>
      <c r="F82" s="52"/>
      <c r="G82" s="52"/>
      <c r="H82" s="52">
        <f t="shared" si="17"/>
        <v>1.4999999999999999E-2</v>
      </c>
      <c r="I82" s="83">
        <f t="shared" si="18"/>
        <v>5.1499999999999997E-2</v>
      </c>
      <c r="J82" s="79">
        <f t="shared" si="19"/>
        <v>5.1499999999999879E-2</v>
      </c>
    </row>
    <row r="83" spans="1:10" x14ac:dyDescent="0.25">
      <c r="A83" s="59"/>
      <c r="B83" s="60"/>
      <c r="D83" s="34">
        <f t="shared" si="15"/>
        <v>79</v>
      </c>
      <c r="E83" s="51">
        <f t="shared" si="16"/>
        <v>3.6499999999999998E-2</v>
      </c>
      <c r="F83" s="52"/>
      <c r="G83" s="52"/>
      <c r="H83" s="52">
        <f t="shared" si="17"/>
        <v>1.4999999999999999E-2</v>
      </c>
      <c r="I83" s="83">
        <f t="shared" si="18"/>
        <v>5.1499999999999997E-2</v>
      </c>
      <c r="J83" s="79">
        <f t="shared" si="19"/>
        <v>5.1500000000000323E-2</v>
      </c>
    </row>
    <row r="84" spans="1:10" x14ac:dyDescent="0.25">
      <c r="A84" s="59"/>
      <c r="B84" s="60"/>
      <c r="D84" s="34">
        <f t="shared" si="15"/>
        <v>80</v>
      </c>
      <c r="E84" s="51">
        <f t="shared" si="16"/>
        <v>3.6499999999999998E-2</v>
      </c>
      <c r="F84" s="52"/>
      <c r="G84" s="52"/>
      <c r="H84" s="52">
        <f t="shared" si="17"/>
        <v>1.4999999999999999E-2</v>
      </c>
      <c r="I84" s="83">
        <f t="shared" si="18"/>
        <v>5.1499999999999997E-2</v>
      </c>
      <c r="J84" s="79">
        <f t="shared" si="19"/>
        <v>5.1499999999999879E-2</v>
      </c>
    </row>
    <row r="85" spans="1:10" x14ac:dyDescent="0.25">
      <c r="A85" s="59"/>
      <c r="B85" s="60"/>
      <c r="D85" s="34">
        <f t="shared" si="15"/>
        <v>81</v>
      </c>
      <c r="E85" s="51">
        <f t="shared" si="16"/>
        <v>3.6499999999999998E-2</v>
      </c>
      <c r="F85" s="52"/>
      <c r="G85" s="52"/>
      <c r="H85" s="52">
        <f t="shared" si="17"/>
        <v>1.4999999999999999E-2</v>
      </c>
      <c r="I85" s="83">
        <f t="shared" si="18"/>
        <v>5.1499999999999997E-2</v>
      </c>
      <c r="J85" s="79">
        <f t="shared" si="19"/>
        <v>5.1500000000000101E-2</v>
      </c>
    </row>
    <row r="86" spans="1:10" x14ac:dyDescent="0.25">
      <c r="A86" s="59"/>
      <c r="B86" s="60"/>
      <c r="D86" s="34">
        <f t="shared" si="15"/>
        <v>82</v>
      </c>
      <c r="E86" s="51">
        <f t="shared" si="16"/>
        <v>3.6499999999999998E-2</v>
      </c>
      <c r="F86" s="52"/>
      <c r="G86" s="52"/>
      <c r="H86" s="52">
        <f t="shared" si="17"/>
        <v>1.4999999999999999E-2</v>
      </c>
      <c r="I86" s="83">
        <f t="shared" si="18"/>
        <v>5.1499999999999997E-2</v>
      </c>
      <c r="J86" s="79">
        <f t="shared" si="19"/>
        <v>5.1499999999999879E-2</v>
      </c>
    </row>
    <row r="87" spans="1:10" x14ac:dyDescent="0.25">
      <c r="A87" s="59"/>
      <c r="B87" s="60"/>
      <c r="D87" s="34">
        <f t="shared" si="15"/>
        <v>83</v>
      </c>
      <c r="E87" s="51">
        <f t="shared" si="16"/>
        <v>3.6499999999999998E-2</v>
      </c>
      <c r="F87" s="52"/>
      <c r="G87" s="52"/>
      <c r="H87" s="52">
        <f t="shared" si="17"/>
        <v>1.4999999999999999E-2</v>
      </c>
      <c r="I87" s="83">
        <f t="shared" si="18"/>
        <v>5.1499999999999997E-2</v>
      </c>
      <c r="J87" s="79">
        <f t="shared" si="19"/>
        <v>5.1499999999999879E-2</v>
      </c>
    </row>
    <row r="88" spans="1:10" x14ac:dyDescent="0.25">
      <c r="A88" s="59"/>
      <c r="B88" s="60"/>
      <c r="D88" s="34">
        <f t="shared" si="15"/>
        <v>84</v>
      </c>
      <c r="E88" s="51">
        <f t="shared" si="16"/>
        <v>3.6499999999999998E-2</v>
      </c>
      <c r="F88" s="52"/>
      <c r="G88" s="52"/>
      <c r="H88" s="52">
        <f t="shared" si="17"/>
        <v>1.4999999999999999E-2</v>
      </c>
      <c r="I88" s="83">
        <f t="shared" si="18"/>
        <v>5.1499999999999997E-2</v>
      </c>
      <c r="J88" s="79">
        <f t="shared" si="19"/>
        <v>5.1500000000000101E-2</v>
      </c>
    </row>
    <row r="89" spans="1:10" x14ac:dyDescent="0.25">
      <c r="A89" s="59"/>
      <c r="B89" s="60"/>
      <c r="D89" s="34">
        <f t="shared" si="15"/>
        <v>85</v>
      </c>
      <c r="E89" s="51">
        <f t="shared" si="16"/>
        <v>3.6499999999999998E-2</v>
      </c>
      <c r="F89" s="52"/>
      <c r="G89" s="52"/>
      <c r="H89" s="52">
        <f t="shared" si="17"/>
        <v>1.4999999999999999E-2</v>
      </c>
      <c r="I89" s="83">
        <f t="shared" si="18"/>
        <v>5.1499999999999997E-2</v>
      </c>
      <c r="J89" s="79">
        <f t="shared" si="19"/>
        <v>5.1500000000000101E-2</v>
      </c>
    </row>
    <row r="90" spans="1:10" x14ac:dyDescent="0.25">
      <c r="A90" s="59"/>
      <c r="B90" s="60"/>
      <c r="D90" s="34">
        <f t="shared" si="15"/>
        <v>86</v>
      </c>
      <c r="E90" s="51">
        <f t="shared" si="16"/>
        <v>3.6499999999999998E-2</v>
      </c>
      <c r="F90" s="52"/>
      <c r="G90" s="52"/>
      <c r="H90" s="52">
        <f t="shared" si="17"/>
        <v>1.4999999999999999E-2</v>
      </c>
      <c r="I90" s="83">
        <f t="shared" si="18"/>
        <v>5.1499999999999997E-2</v>
      </c>
      <c r="J90" s="79">
        <f t="shared" si="19"/>
        <v>5.1500000000000101E-2</v>
      </c>
    </row>
    <row r="91" spans="1:10" x14ac:dyDescent="0.25">
      <c r="A91" s="59"/>
      <c r="B91" s="60"/>
      <c r="D91" s="34">
        <f t="shared" si="15"/>
        <v>87</v>
      </c>
      <c r="E91" s="51">
        <f t="shared" si="16"/>
        <v>3.6499999999999998E-2</v>
      </c>
      <c r="F91" s="52"/>
      <c r="G91" s="52"/>
      <c r="H91" s="52">
        <f t="shared" si="17"/>
        <v>1.4999999999999999E-2</v>
      </c>
      <c r="I91" s="83">
        <f t="shared" si="18"/>
        <v>5.1499999999999997E-2</v>
      </c>
      <c r="J91" s="79">
        <f t="shared" si="19"/>
        <v>5.1500000000000101E-2</v>
      </c>
    </row>
    <row r="92" spans="1:10" x14ac:dyDescent="0.25">
      <c r="A92" s="59"/>
      <c r="B92" s="60"/>
      <c r="D92" s="34">
        <f t="shared" si="15"/>
        <v>88</v>
      </c>
      <c r="E92" s="51">
        <f t="shared" si="16"/>
        <v>3.6499999999999998E-2</v>
      </c>
      <c r="F92" s="52"/>
      <c r="G92" s="52"/>
      <c r="H92" s="52">
        <f t="shared" si="17"/>
        <v>1.4999999999999999E-2</v>
      </c>
      <c r="I92" s="83">
        <f t="shared" si="18"/>
        <v>5.1499999999999997E-2</v>
      </c>
      <c r="J92" s="79">
        <f t="shared" si="19"/>
        <v>5.1499999999999879E-2</v>
      </c>
    </row>
    <row r="93" spans="1:10" x14ac:dyDescent="0.25">
      <c r="A93" s="59"/>
      <c r="B93" s="60"/>
      <c r="D93" s="34">
        <f t="shared" si="15"/>
        <v>89</v>
      </c>
      <c r="E93" s="51">
        <f t="shared" si="16"/>
        <v>3.6499999999999998E-2</v>
      </c>
      <c r="F93" s="52"/>
      <c r="G93" s="52"/>
      <c r="H93" s="52">
        <f t="shared" si="17"/>
        <v>1.4999999999999999E-2</v>
      </c>
      <c r="I93" s="83">
        <f t="shared" si="18"/>
        <v>5.1499999999999997E-2</v>
      </c>
      <c r="J93" s="79">
        <f t="shared" si="19"/>
        <v>5.1500000000000101E-2</v>
      </c>
    </row>
    <row r="94" spans="1:10" x14ac:dyDescent="0.25">
      <c r="A94" s="59"/>
      <c r="B94" s="60"/>
      <c r="D94" s="34">
        <f t="shared" si="15"/>
        <v>90</v>
      </c>
      <c r="E94" s="51">
        <f t="shared" si="16"/>
        <v>3.6499999999999998E-2</v>
      </c>
      <c r="F94" s="52"/>
      <c r="G94" s="52"/>
      <c r="H94" s="52">
        <f t="shared" si="17"/>
        <v>1.4999999999999999E-2</v>
      </c>
      <c r="I94" s="83">
        <f t="shared" si="18"/>
        <v>5.1499999999999997E-2</v>
      </c>
      <c r="J94" s="79">
        <f t="shared" si="19"/>
        <v>5.1500000000000101E-2</v>
      </c>
    </row>
    <row r="95" spans="1:10" x14ac:dyDescent="0.25">
      <c r="A95" s="59"/>
      <c r="B95" s="60"/>
      <c r="D95" s="34">
        <f t="shared" si="15"/>
        <v>91</v>
      </c>
      <c r="E95" s="51">
        <f t="shared" si="16"/>
        <v>3.6499999999999998E-2</v>
      </c>
      <c r="F95" s="52"/>
      <c r="G95" s="52"/>
      <c r="H95" s="52">
        <f t="shared" si="17"/>
        <v>1.4999999999999999E-2</v>
      </c>
      <c r="I95" s="83">
        <f t="shared" si="18"/>
        <v>5.1499999999999997E-2</v>
      </c>
      <c r="J95" s="79">
        <f t="shared" si="19"/>
        <v>5.1500000000000101E-2</v>
      </c>
    </row>
    <row r="96" spans="1:10" x14ac:dyDescent="0.25">
      <c r="A96" s="59"/>
      <c r="B96" s="60"/>
      <c r="D96" s="34">
        <f t="shared" si="15"/>
        <v>92</v>
      </c>
      <c r="E96" s="51">
        <f t="shared" si="16"/>
        <v>3.6499999999999998E-2</v>
      </c>
      <c r="F96" s="52"/>
      <c r="G96" s="52"/>
      <c r="H96" s="52">
        <f t="shared" si="17"/>
        <v>1.4999999999999999E-2</v>
      </c>
      <c r="I96" s="83">
        <f t="shared" si="18"/>
        <v>5.1499999999999997E-2</v>
      </c>
      <c r="J96" s="79">
        <f t="shared" si="19"/>
        <v>5.1500000000000101E-2</v>
      </c>
    </row>
    <row r="97" spans="1:10" x14ac:dyDescent="0.25">
      <c r="A97" s="59"/>
      <c r="B97" s="60"/>
      <c r="D97" s="34">
        <f t="shared" si="15"/>
        <v>93</v>
      </c>
      <c r="E97" s="51">
        <f t="shared" si="16"/>
        <v>3.6499999999999998E-2</v>
      </c>
      <c r="F97" s="52"/>
      <c r="G97" s="52"/>
      <c r="H97" s="52">
        <f t="shared" si="17"/>
        <v>1.4999999999999999E-2</v>
      </c>
      <c r="I97" s="83">
        <f t="shared" si="18"/>
        <v>5.1499999999999997E-2</v>
      </c>
      <c r="J97" s="79">
        <f t="shared" si="19"/>
        <v>5.1500000000000101E-2</v>
      </c>
    </row>
    <row r="98" spans="1:10" x14ac:dyDescent="0.25">
      <c r="A98" s="59"/>
      <c r="B98" s="60"/>
      <c r="D98" s="34">
        <f t="shared" si="15"/>
        <v>94</v>
      </c>
      <c r="E98" s="51">
        <f t="shared" si="16"/>
        <v>3.6499999999999998E-2</v>
      </c>
      <c r="F98" s="52"/>
      <c r="G98" s="52"/>
      <c r="H98" s="52">
        <f t="shared" si="17"/>
        <v>1.4999999999999999E-2</v>
      </c>
      <c r="I98" s="83">
        <f t="shared" si="18"/>
        <v>5.1499999999999997E-2</v>
      </c>
      <c r="J98" s="79">
        <f t="shared" si="19"/>
        <v>5.1500000000000101E-2</v>
      </c>
    </row>
    <row r="99" spans="1:10" x14ac:dyDescent="0.25">
      <c r="A99" s="59"/>
      <c r="B99" s="60"/>
      <c r="D99" s="34">
        <f t="shared" si="15"/>
        <v>95</v>
      </c>
      <c r="E99" s="51">
        <f t="shared" ref="E99:E104" si="20">IF(D99&gt;=$B$7,$B$6,($B$6-$E$34)/($B$7-$B$5)+E98)</f>
        <v>3.6499999999999998E-2</v>
      </c>
      <c r="F99" s="52"/>
      <c r="G99" s="52"/>
      <c r="H99" s="52">
        <f t="shared" ref="H99:H104" si="21">IF(D99&gt;=$B$7,$B$10,($B$10-$H$34)/($B$7-$B$5)+H98)</f>
        <v>1.4999999999999999E-2</v>
      </c>
      <c r="I99" s="83">
        <f t="shared" si="18"/>
        <v>5.1499999999999997E-2</v>
      </c>
      <c r="J99" s="79">
        <f t="shared" si="19"/>
        <v>5.1500000000000323E-2</v>
      </c>
    </row>
    <row r="100" spans="1:10" x14ac:dyDescent="0.25">
      <c r="A100" s="59"/>
      <c r="B100" s="60"/>
      <c r="D100" s="34">
        <f t="shared" ref="D100:D104" si="22">D99+1</f>
        <v>96</v>
      </c>
      <c r="E100" s="51">
        <f t="shared" si="20"/>
        <v>3.6499999999999998E-2</v>
      </c>
      <c r="F100" s="52"/>
      <c r="G100" s="52"/>
      <c r="H100" s="52">
        <f t="shared" si="21"/>
        <v>1.4999999999999999E-2</v>
      </c>
      <c r="I100" s="83">
        <f t="shared" si="18"/>
        <v>5.1499999999999997E-2</v>
      </c>
      <c r="J100" s="79">
        <f t="shared" si="19"/>
        <v>5.1499999999999879E-2</v>
      </c>
    </row>
    <row r="101" spans="1:10" x14ac:dyDescent="0.25">
      <c r="A101" s="59"/>
      <c r="B101" s="60"/>
      <c r="D101" s="34">
        <f t="shared" si="22"/>
        <v>97</v>
      </c>
      <c r="E101" s="51">
        <f t="shared" si="20"/>
        <v>3.6499999999999998E-2</v>
      </c>
      <c r="F101" s="52"/>
      <c r="G101" s="52"/>
      <c r="H101" s="52">
        <f t="shared" si="21"/>
        <v>1.4999999999999999E-2</v>
      </c>
      <c r="I101" s="83">
        <f t="shared" si="18"/>
        <v>5.1499999999999997E-2</v>
      </c>
      <c r="J101" s="79">
        <f t="shared" si="19"/>
        <v>5.1500000000000323E-2</v>
      </c>
    </row>
    <row r="102" spans="1:10" x14ac:dyDescent="0.25">
      <c r="A102" s="59"/>
      <c r="B102" s="60"/>
      <c r="D102" s="34">
        <f t="shared" si="22"/>
        <v>98</v>
      </c>
      <c r="E102" s="51">
        <f t="shared" si="20"/>
        <v>3.6499999999999998E-2</v>
      </c>
      <c r="F102" s="52"/>
      <c r="G102" s="52"/>
      <c r="H102" s="52">
        <f t="shared" si="21"/>
        <v>1.4999999999999999E-2</v>
      </c>
      <c r="I102" s="83">
        <f t="shared" si="18"/>
        <v>5.1499999999999997E-2</v>
      </c>
      <c r="J102" s="79">
        <f t="shared" si="19"/>
        <v>5.1499999999999879E-2</v>
      </c>
    </row>
    <row r="103" spans="1:10" x14ac:dyDescent="0.25">
      <c r="A103" s="59"/>
      <c r="B103" s="60"/>
      <c r="D103" s="34">
        <f t="shared" si="22"/>
        <v>99</v>
      </c>
      <c r="E103" s="51">
        <f t="shared" si="20"/>
        <v>3.6499999999999998E-2</v>
      </c>
      <c r="F103" s="52"/>
      <c r="G103" s="52"/>
      <c r="H103" s="52">
        <f t="shared" si="21"/>
        <v>1.4999999999999999E-2</v>
      </c>
      <c r="I103" s="83">
        <f t="shared" si="18"/>
        <v>5.1499999999999997E-2</v>
      </c>
      <c r="J103" s="79">
        <f t="shared" si="19"/>
        <v>5.1500000000000101E-2</v>
      </c>
    </row>
    <row r="104" spans="1:10" x14ac:dyDescent="0.25">
      <c r="A104" s="59"/>
      <c r="B104" s="60"/>
      <c r="D104" s="35">
        <f t="shared" si="22"/>
        <v>100</v>
      </c>
      <c r="E104" s="53">
        <f t="shared" si="20"/>
        <v>3.6499999999999998E-2</v>
      </c>
      <c r="F104" s="54"/>
      <c r="G104" s="54"/>
      <c r="H104" s="54">
        <f t="shared" si="21"/>
        <v>1.4999999999999999E-2</v>
      </c>
      <c r="I104" s="84">
        <f t="shared" si="18"/>
        <v>5.1499999999999997E-2</v>
      </c>
      <c r="J104" s="80">
        <f t="shared" si="19"/>
        <v>5.1500000000000101E-2</v>
      </c>
    </row>
  </sheetData>
  <mergeCells count="4">
    <mergeCell ref="L38:Y41"/>
    <mergeCell ref="L42:Y44"/>
    <mergeCell ref="L45:Y48"/>
    <mergeCell ref="L49:Y5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3199-9DEE-4D4F-BB11-88876A023CA6}">
  <sheetPr codeName="Sheet7">
    <tabColor theme="7" tint="0.59999389629810485"/>
  </sheetPr>
  <dimension ref="A1:E1282"/>
  <sheetViews>
    <sheetView topLeftCell="A1256" workbookViewId="0">
      <selection activeCell="A1282" sqref="A1282"/>
    </sheetView>
  </sheetViews>
  <sheetFormatPr defaultRowHeight="15" x14ac:dyDescent="0.25"/>
  <cols>
    <col min="1" max="1" width="7.85546875" bestFit="1" customWidth="1"/>
    <col min="2" max="2" width="36" bestFit="1" customWidth="1"/>
    <col min="3" max="3" width="7.85546875" bestFit="1" customWidth="1"/>
    <col min="4" max="4" width="7" bestFit="1" customWidth="1"/>
    <col min="5" max="5" width="10.42578125" bestFit="1" customWidth="1"/>
  </cols>
  <sheetData>
    <row r="1" spans="1:5" ht="25.5" x14ac:dyDescent="0.25">
      <c r="A1" s="93" t="s">
        <v>46</v>
      </c>
      <c r="B1" s="93" t="s">
        <v>47</v>
      </c>
      <c r="C1" s="93" t="s">
        <v>48</v>
      </c>
      <c r="D1" s="93" t="s">
        <v>49</v>
      </c>
      <c r="E1" s="93" t="s">
        <v>214</v>
      </c>
    </row>
    <row r="2" spans="1:5" x14ac:dyDescent="0.25">
      <c r="A2" s="94">
        <v>1.0027397260273974</v>
      </c>
      <c r="B2" s="98" t="s">
        <v>50</v>
      </c>
      <c r="C2" s="95">
        <v>46113</v>
      </c>
      <c r="D2" s="96">
        <v>0.03</v>
      </c>
      <c r="E2" s="97" t="s">
        <v>51</v>
      </c>
    </row>
    <row r="3" spans="1:5" x14ac:dyDescent="0.25">
      <c r="A3" s="94">
        <v>1.0849315068493151</v>
      </c>
      <c r="B3" s="98" t="s">
        <v>50</v>
      </c>
      <c r="C3" s="95">
        <v>46143</v>
      </c>
      <c r="D3" s="96">
        <v>0.04</v>
      </c>
      <c r="E3" s="97" t="s">
        <v>51</v>
      </c>
    </row>
    <row r="4" spans="1:5" x14ac:dyDescent="0.25">
      <c r="A4" s="94">
        <v>1.1698630136986301</v>
      </c>
      <c r="B4" s="98" t="s">
        <v>50</v>
      </c>
      <c r="C4" s="95">
        <v>46174</v>
      </c>
      <c r="D4" s="96">
        <v>1.4999999999999999E-2</v>
      </c>
      <c r="E4" s="97" t="s">
        <v>51</v>
      </c>
    </row>
    <row r="5" spans="1:5" x14ac:dyDescent="0.25">
      <c r="A5" s="94">
        <v>1.3369863013698631</v>
      </c>
      <c r="B5" s="98" t="s">
        <v>50</v>
      </c>
      <c r="C5" s="95">
        <v>46235</v>
      </c>
      <c r="D5" s="96">
        <v>0.04</v>
      </c>
      <c r="E5" s="97" t="s">
        <v>51</v>
      </c>
    </row>
    <row r="6" spans="1:5" x14ac:dyDescent="0.25">
      <c r="A6" s="94">
        <v>1.4219178082191781</v>
      </c>
      <c r="B6" s="98" t="s">
        <v>50</v>
      </c>
      <c r="C6" s="95">
        <v>46266</v>
      </c>
      <c r="D6" s="96">
        <v>0.01</v>
      </c>
      <c r="E6" s="97" t="s">
        <v>51</v>
      </c>
    </row>
    <row r="7" spans="1:5" x14ac:dyDescent="0.25">
      <c r="A7" s="94">
        <v>1.5890410958904109</v>
      </c>
      <c r="B7" s="98" t="s">
        <v>50</v>
      </c>
      <c r="C7" s="95">
        <v>46327</v>
      </c>
      <c r="D7" s="96">
        <v>3.2500000000000001E-2</v>
      </c>
      <c r="E7" s="97" t="s">
        <v>51</v>
      </c>
    </row>
    <row r="8" spans="1:5" x14ac:dyDescent="0.25">
      <c r="A8" s="94">
        <v>1.8410958904109589</v>
      </c>
      <c r="B8" s="98" t="s">
        <v>50</v>
      </c>
      <c r="C8" s="95">
        <v>46419</v>
      </c>
      <c r="D8" s="96">
        <v>0.03</v>
      </c>
      <c r="E8" s="97" t="s">
        <v>51</v>
      </c>
    </row>
    <row r="9" spans="1:5" x14ac:dyDescent="0.25">
      <c r="A9" s="94">
        <v>1.9178082191780821</v>
      </c>
      <c r="B9" s="98" t="s">
        <v>50</v>
      </c>
      <c r="C9" s="95">
        <v>46447</v>
      </c>
      <c r="D9" s="96">
        <v>1.2500000000000001E-2</v>
      </c>
      <c r="E9" s="97" t="s">
        <v>51</v>
      </c>
    </row>
    <row r="10" spans="1:5" x14ac:dyDescent="0.25">
      <c r="A10" s="94">
        <v>2.0849315068493151</v>
      </c>
      <c r="B10" s="98" t="s">
        <v>50</v>
      </c>
      <c r="C10" s="95">
        <v>46508</v>
      </c>
      <c r="D10" s="96">
        <v>2.75E-2</v>
      </c>
      <c r="E10" s="97" t="s">
        <v>51</v>
      </c>
    </row>
    <row r="11" spans="1:5" x14ac:dyDescent="0.25">
      <c r="A11" s="94">
        <v>2.1698630136986301</v>
      </c>
      <c r="B11" s="98" t="s">
        <v>50</v>
      </c>
      <c r="C11" s="95">
        <v>46539</v>
      </c>
      <c r="D11" s="96">
        <v>0.01</v>
      </c>
      <c r="E11" s="97" t="s">
        <v>51</v>
      </c>
    </row>
    <row r="12" spans="1:5" x14ac:dyDescent="0.25">
      <c r="A12" s="94">
        <v>2.4</v>
      </c>
      <c r="B12" s="98" t="s">
        <v>50</v>
      </c>
      <c r="C12" s="95">
        <v>46623</v>
      </c>
      <c r="D12" s="96">
        <v>3.245E-2</v>
      </c>
      <c r="E12" s="97" t="s">
        <v>51</v>
      </c>
    </row>
    <row r="13" spans="1:5" x14ac:dyDescent="0.25">
      <c r="A13" s="94">
        <v>2.4219178082191779</v>
      </c>
      <c r="B13" s="98" t="s">
        <v>50</v>
      </c>
      <c r="C13" s="95">
        <v>46631</v>
      </c>
      <c r="D13" s="96">
        <v>2.75E-2</v>
      </c>
      <c r="E13" s="97" t="s">
        <v>51</v>
      </c>
    </row>
    <row r="14" spans="1:5" x14ac:dyDescent="0.25">
      <c r="A14" s="94">
        <v>2.9205479452054797</v>
      </c>
      <c r="B14" s="98" t="s">
        <v>50</v>
      </c>
      <c r="C14" s="95">
        <v>46813</v>
      </c>
      <c r="D14" s="96">
        <v>3.5000000000000003E-2</v>
      </c>
      <c r="E14" s="97" t="s">
        <v>51</v>
      </c>
    </row>
    <row r="15" spans="1:5" x14ac:dyDescent="0.25">
      <c r="A15" s="94">
        <v>3.1726027397260275</v>
      </c>
      <c r="B15" s="98" t="s">
        <v>50</v>
      </c>
      <c r="C15" s="95">
        <v>46905</v>
      </c>
      <c r="D15" s="96">
        <v>0.02</v>
      </c>
      <c r="E15" s="97" t="s">
        <v>51</v>
      </c>
    </row>
    <row r="16" spans="1:5" x14ac:dyDescent="0.25">
      <c r="A16" s="94">
        <v>3.4246575342465753</v>
      </c>
      <c r="B16" s="98" t="s">
        <v>50</v>
      </c>
      <c r="C16" s="95">
        <v>46997</v>
      </c>
      <c r="D16" s="96">
        <v>3.2500000000000001E-2</v>
      </c>
      <c r="E16" s="97" t="s">
        <v>51</v>
      </c>
    </row>
    <row r="17" spans="1:5" x14ac:dyDescent="0.25">
      <c r="A17" s="94">
        <v>3.9205479452054797</v>
      </c>
      <c r="B17" s="98" t="s">
        <v>50</v>
      </c>
      <c r="C17" s="95">
        <v>47178</v>
      </c>
      <c r="D17" s="96">
        <v>0.04</v>
      </c>
      <c r="E17" s="97" t="s">
        <v>51</v>
      </c>
    </row>
    <row r="18" spans="1:5" x14ac:dyDescent="0.25">
      <c r="A18" s="94">
        <v>4.1726027397260275</v>
      </c>
      <c r="B18" s="98" t="s">
        <v>50</v>
      </c>
      <c r="C18" s="95">
        <v>47270</v>
      </c>
      <c r="D18" s="96">
        <v>5.7500000000000002E-2</v>
      </c>
      <c r="E18" s="97" t="s">
        <v>51</v>
      </c>
    </row>
    <row r="19" spans="1:5" x14ac:dyDescent="0.25">
      <c r="A19" s="94">
        <v>4.1726027397260275</v>
      </c>
      <c r="B19" s="98" t="s">
        <v>50</v>
      </c>
      <c r="C19" s="95">
        <v>47270</v>
      </c>
      <c r="D19" s="96">
        <v>2.2499999999999999E-2</v>
      </c>
      <c r="E19" s="97" t="s">
        <v>51</v>
      </c>
    </row>
    <row r="20" spans="1:5" x14ac:dyDescent="0.25">
      <c r="A20" s="94">
        <v>4.4246575342465757</v>
      </c>
      <c r="B20" s="98" t="s">
        <v>50</v>
      </c>
      <c r="C20" s="95">
        <v>47362</v>
      </c>
      <c r="D20" s="96">
        <v>3.5000000000000003E-2</v>
      </c>
      <c r="E20" s="97" t="s">
        <v>51</v>
      </c>
    </row>
    <row r="21" spans="1:5" x14ac:dyDescent="0.25">
      <c r="A21" s="94">
        <v>4.6739726027397257</v>
      </c>
      <c r="B21" s="98" t="s">
        <v>50</v>
      </c>
      <c r="C21" s="95">
        <v>47453</v>
      </c>
      <c r="D21" s="96">
        <v>2.2499999999999999E-2</v>
      </c>
      <c r="E21" s="97" t="s">
        <v>51</v>
      </c>
    </row>
    <row r="22" spans="1:5" x14ac:dyDescent="0.25">
      <c r="A22" s="94">
        <v>4.9205479452054792</v>
      </c>
      <c r="B22" s="98" t="s">
        <v>50</v>
      </c>
      <c r="C22" s="95">
        <v>47543</v>
      </c>
      <c r="D22" s="96">
        <v>2.75E-2</v>
      </c>
      <c r="E22" s="97" t="s">
        <v>51</v>
      </c>
    </row>
    <row r="23" spans="1:5" x14ac:dyDescent="0.25">
      <c r="A23" s="94">
        <v>5.1726027397260275</v>
      </c>
      <c r="B23" s="98" t="s">
        <v>50</v>
      </c>
      <c r="C23" s="95">
        <v>47635</v>
      </c>
      <c r="D23" s="96">
        <v>1.2500000000000001E-2</v>
      </c>
      <c r="E23" s="97" t="s">
        <v>51</v>
      </c>
    </row>
    <row r="24" spans="1:5" x14ac:dyDescent="0.25">
      <c r="A24" s="94">
        <v>5.6739726027397257</v>
      </c>
      <c r="B24" s="98" t="s">
        <v>50</v>
      </c>
      <c r="C24" s="95">
        <v>47818</v>
      </c>
      <c r="D24" s="96">
        <v>5.0000000000000001E-3</v>
      </c>
      <c r="E24" s="97" t="s">
        <v>51</v>
      </c>
    </row>
    <row r="25" spans="1:5" x14ac:dyDescent="0.25">
      <c r="A25" s="94">
        <v>6.1726027397260275</v>
      </c>
      <c r="B25" s="98" t="s">
        <v>50</v>
      </c>
      <c r="C25" s="95">
        <v>48000</v>
      </c>
      <c r="D25" s="96">
        <v>1.4999999999999999E-2</v>
      </c>
      <c r="E25" s="97" t="s">
        <v>51</v>
      </c>
    </row>
    <row r="26" spans="1:5" x14ac:dyDescent="0.25">
      <c r="A26" s="94">
        <v>6.6739726027397257</v>
      </c>
      <c r="B26" s="98" t="s">
        <v>50</v>
      </c>
      <c r="C26" s="95">
        <v>48183</v>
      </c>
      <c r="D26" s="96">
        <v>1.4999999999999999E-2</v>
      </c>
      <c r="E26" s="97" t="s">
        <v>51</v>
      </c>
    </row>
    <row r="27" spans="1:5" x14ac:dyDescent="0.25">
      <c r="A27" s="94">
        <v>6.9232876712328766</v>
      </c>
      <c r="B27" s="98" t="s">
        <v>50</v>
      </c>
      <c r="C27" s="95">
        <v>48274</v>
      </c>
      <c r="D27" s="96">
        <v>0.03</v>
      </c>
      <c r="E27" s="97" t="s">
        <v>51</v>
      </c>
    </row>
    <row r="28" spans="1:5" x14ac:dyDescent="0.25">
      <c r="A28" s="94">
        <v>7.1753424657534248</v>
      </c>
      <c r="B28" s="98" t="s">
        <v>50</v>
      </c>
      <c r="C28" s="95">
        <v>48366</v>
      </c>
      <c r="D28" s="96">
        <v>0.02</v>
      </c>
      <c r="E28" s="97" t="s">
        <v>51</v>
      </c>
    </row>
    <row r="29" spans="1:5" x14ac:dyDescent="0.25">
      <c r="A29" s="94">
        <v>7.6767123287671231</v>
      </c>
      <c r="B29" s="98" t="s">
        <v>50</v>
      </c>
      <c r="C29" s="95">
        <v>48549</v>
      </c>
      <c r="D29" s="96">
        <v>2.5000000000000001E-2</v>
      </c>
      <c r="E29" s="97" t="s">
        <v>51</v>
      </c>
    </row>
    <row r="30" spans="1:5" x14ac:dyDescent="0.25">
      <c r="A30" s="94">
        <v>8.1753424657534239</v>
      </c>
      <c r="B30" s="98" t="s">
        <v>50</v>
      </c>
      <c r="C30" s="95">
        <v>48731</v>
      </c>
      <c r="D30" s="96">
        <v>5.7500000000000002E-2</v>
      </c>
      <c r="E30" s="97" t="s">
        <v>51</v>
      </c>
    </row>
    <row r="31" spans="1:5" x14ac:dyDescent="0.25">
      <c r="A31" s="94">
        <v>8.1753424657534239</v>
      </c>
      <c r="B31" s="98" t="s">
        <v>50</v>
      </c>
      <c r="C31" s="95">
        <v>48731</v>
      </c>
      <c r="D31" s="96">
        <v>2.75E-2</v>
      </c>
      <c r="E31" s="97" t="s">
        <v>51</v>
      </c>
    </row>
    <row r="32" spans="1:5" x14ac:dyDescent="0.25">
      <c r="A32" s="94">
        <v>8.6767123287671239</v>
      </c>
      <c r="B32" s="98" t="s">
        <v>50</v>
      </c>
      <c r="C32" s="95">
        <v>48914</v>
      </c>
      <c r="D32" s="96">
        <v>3.2500000000000001E-2</v>
      </c>
      <c r="E32" s="97" t="s">
        <v>51</v>
      </c>
    </row>
    <row r="33" spans="1:5" x14ac:dyDescent="0.25">
      <c r="A33" s="94">
        <v>8.9232876712328775</v>
      </c>
      <c r="B33" s="98" t="s">
        <v>50</v>
      </c>
      <c r="C33" s="95">
        <v>49004</v>
      </c>
      <c r="D33" s="96">
        <v>3.5000000000000003E-2</v>
      </c>
      <c r="E33" s="97" t="s">
        <v>51</v>
      </c>
    </row>
    <row r="34" spans="1:5" x14ac:dyDescent="0.25">
      <c r="A34" s="94">
        <v>9.1753424657534239</v>
      </c>
      <c r="B34" s="98" t="s">
        <v>50</v>
      </c>
      <c r="C34" s="95">
        <v>49096</v>
      </c>
      <c r="D34" s="96">
        <v>0.03</v>
      </c>
      <c r="E34" s="97" t="s">
        <v>51</v>
      </c>
    </row>
    <row r="35" spans="1:5" x14ac:dyDescent="0.25">
      <c r="A35" s="94">
        <v>9.6767123287671239</v>
      </c>
      <c r="B35" s="98" t="s">
        <v>50</v>
      </c>
      <c r="C35" s="95">
        <v>49279</v>
      </c>
      <c r="D35" s="96">
        <v>3.2500000000000001E-2</v>
      </c>
      <c r="E35" s="97" t="s">
        <v>51</v>
      </c>
    </row>
    <row r="36" spans="1:5" x14ac:dyDescent="0.25">
      <c r="A36" s="94">
        <v>10.175342465753424</v>
      </c>
      <c r="B36" s="98" t="s">
        <v>50</v>
      </c>
      <c r="C36" s="95">
        <v>49461</v>
      </c>
      <c r="D36" s="96">
        <v>3.2500000000000001E-2</v>
      </c>
      <c r="E36" s="97" t="s">
        <v>51</v>
      </c>
    </row>
    <row r="37" spans="1:5" x14ac:dyDescent="0.25">
      <c r="A37" s="94">
        <v>12.178082191780822</v>
      </c>
      <c r="B37" s="98" t="s">
        <v>50</v>
      </c>
      <c r="C37" s="95">
        <v>50192</v>
      </c>
      <c r="D37" s="96">
        <v>0.05</v>
      </c>
      <c r="E37" s="97" t="s">
        <v>51</v>
      </c>
    </row>
    <row r="38" spans="1:5" x14ac:dyDescent="0.25">
      <c r="A38" s="94">
        <v>16.18082191780822</v>
      </c>
      <c r="B38" s="98" t="s">
        <v>50</v>
      </c>
      <c r="C38" s="95">
        <v>51653</v>
      </c>
      <c r="D38" s="96">
        <v>0.04</v>
      </c>
      <c r="E38" s="97" t="s">
        <v>51</v>
      </c>
    </row>
    <row r="39" spans="1:5" x14ac:dyDescent="0.25">
      <c r="A39" s="94">
        <v>20.684931506849313</v>
      </c>
      <c r="B39" s="98" t="s">
        <v>50</v>
      </c>
      <c r="C39" s="95">
        <v>53297</v>
      </c>
      <c r="D39" s="96">
        <v>3.5000000000000003E-2</v>
      </c>
      <c r="E39" s="97" t="s">
        <v>51</v>
      </c>
    </row>
    <row r="40" spans="1:5" x14ac:dyDescent="0.25">
      <c r="A40" s="94">
        <v>23.687671232876713</v>
      </c>
      <c r="B40" s="98" t="s">
        <v>50</v>
      </c>
      <c r="C40" s="95">
        <v>54393</v>
      </c>
      <c r="D40" s="96">
        <v>2.75E-2</v>
      </c>
      <c r="E40" s="97" t="s">
        <v>51</v>
      </c>
    </row>
    <row r="41" spans="1:5" x14ac:dyDescent="0.25">
      <c r="A41" s="94">
        <v>26.687671232876713</v>
      </c>
      <c r="B41" s="98" t="s">
        <v>50</v>
      </c>
      <c r="C41" s="95">
        <v>55488</v>
      </c>
      <c r="D41" s="96">
        <v>0.02</v>
      </c>
      <c r="E41" s="97" t="s">
        <v>51</v>
      </c>
    </row>
    <row r="42" spans="1:5" x14ac:dyDescent="0.25">
      <c r="A42" s="94">
        <v>28.69041095890411</v>
      </c>
      <c r="B42" s="98" t="s">
        <v>50</v>
      </c>
      <c r="C42" s="95">
        <v>56219</v>
      </c>
      <c r="D42" s="96">
        <v>1.7500000000000002E-2</v>
      </c>
      <c r="E42" s="97" t="s">
        <v>51</v>
      </c>
    </row>
    <row r="43" spans="1:5" x14ac:dyDescent="0.25">
      <c r="A43" s="94">
        <v>30.69041095890411</v>
      </c>
      <c r="B43" s="98" t="s">
        <v>50</v>
      </c>
      <c r="C43" s="95">
        <v>56949</v>
      </c>
      <c r="D43" s="96">
        <v>2.75E-2</v>
      </c>
      <c r="E43" s="97" t="s">
        <v>51</v>
      </c>
    </row>
    <row r="44" spans="1:5" x14ac:dyDescent="0.25">
      <c r="A44" s="94">
        <v>1.1698630136986301</v>
      </c>
      <c r="B44" s="98" t="s">
        <v>54</v>
      </c>
      <c r="C44" s="95">
        <v>46174</v>
      </c>
      <c r="D44" s="96">
        <v>2.2000000000000002E-2</v>
      </c>
      <c r="E44" s="97" t="s">
        <v>53</v>
      </c>
    </row>
    <row r="45" spans="1:5" x14ac:dyDescent="0.25">
      <c r="A45" s="94">
        <v>1.1726027397260275</v>
      </c>
      <c r="B45" s="98" t="s">
        <v>55</v>
      </c>
      <c r="C45" s="95">
        <v>46175</v>
      </c>
      <c r="D45" s="96">
        <v>2.5499999999999998E-2</v>
      </c>
      <c r="E45" s="97" t="s">
        <v>53</v>
      </c>
    </row>
    <row r="46" spans="1:5" x14ac:dyDescent="0.25">
      <c r="A46" s="94">
        <v>1.1726027397260275</v>
      </c>
      <c r="B46" s="98" t="s">
        <v>56</v>
      </c>
      <c r="C46" s="95">
        <v>46175</v>
      </c>
      <c r="D46" s="96">
        <v>0.08</v>
      </c>
      <c r="E46" s="97" t="s">
        <v>53</v>
      </c>
    </row>
    <row r="47" spans="1:5" x14ac:dyDescent="0.25">
      <c r="A47" s="94">
        <v>1.1726027397260275</v>
      </c>
      <c r="B47" s="98" t="s">
        <v>57</v>
      </c>
      <c r="C47" s="95">
        <v>46175</v>
      </c>
      <c r="D47" s="96">
        <v>2.5499999999999998E-2</v>
      </c>
      <c r="E47" s="97" t="s">
        <v>53</v>
      </c>
    </row>
    <row r="48" spans="1:5" x14ac:dyDescent="0.25">
      <c r="A48" s="94">
        <v>1.1726027397260275</v>
      </c>
      <c r="B48" s="98" t="s">
        <v>58</v>
      </c>
      <c r="C48" s="95">
        <v>46175</v>
      </c>
      <c r="D48" s="96">
        <v>0.03</v>
      </c>
      <c r="E48" s="97" t="s">
        <v>53</v>
      </c>
    </row>
    <row r="49" spans="1:5" x14ac:dyDescent="0.25">
      <c r="A49" s="94">
        <v>1.1726027397260275</v>
      </c>
      <c r="B49" s="98" t="s">
        <v>56</v>
      </c>
      <c r="C49" s="95">
        <v>46175</v>
      </c>
      <c r="D49" s="96">
        <v>2.4E-2</v>
      </c>
      <c r="E49" s="97" t="s">
        <v>53</v>
      </c>
    </row>
    <row r="50" spans="1:5" x14ac:dyDescent="0.25">
      <c r="A50" s="94">
        <v>1.2164383561643837</v>
      </c>
      <c r="B50" s="98" t="s">
        <v>59</v>
      </c>
      <c r="C50" s="95">
        <v>46191</v>
      </c>
      <c r="D50" s="96">
        <v>2.3E-2</v>
      </c>
      <c r="E50" s="97" t="s">
        <v>53</v>
      </c>
    </row>
    <row r="51" spans="1:5" x14ac:dyDescent="0.25">
      <c r="A51" s="94">
        <v>1.3726027397260274</v>
      </c>
      <c r="B51" s="98" t="s">
        <v>60</v>
      </c>
      <c r="C51" s="95">
        <v>46248</v>
      </c>
      <c r="D51" s="96">
        <v>2.6000000000000002E-2</v>
      </c>
      <c r="E51" s="97" t="s">
        <v>53</v>
      </c>
    </row>
    <row r="52" spans="1:5" x14ac:dyDescent="0.25">
      <c r="A52" s="94">
        <v>1.4219178082191781</v>
      </c>
      <c r="B52" s="98" t="s">
        <v>52</v>
      </c>
      <c r="C52" s="95">
        <v>46266</v>
      </c>
      <c r="D52" s="96">
        <v>2.5000000000000001E-2</v>
      </c>
      <c r="E52" s="97" t="s">
        <v>53</v>
      </c>
    </row>
    <row r="53" spans="1:5" x14ac:dyDescent="0.25">
      <c r="A53" s="94">
        <v>1.441095890410959</v>
      </c>
      <c r="B53" s="98" t="s">
        <v>56</v>
      </c>
      <c r="C53" s="95">
        <v>46273</v>
      </c>
      <c r="D53" s="96">
        <v>1.3500000000000002E-2</v>
      </c>
      <c r="E53" s="97" t="s">
        <v>53</v>
      </c>
    </row>
    <row r="54" spans="1:5" x14ac:dyDescent="0.25">
      <c r="A54" s="94">
        <v>1.6739726027397259</v>
      </c>
      <c r="B54" s="98" t="s">
        <v>56</v>
      </c>
      <c r="C54" s="95">
        <v>46358</v>
      </c>
      <c r="D54" s="96">
        <v>0.08</v>
      </c>
      <c r="E54" s="97" t="s">
        <v>53</v>
      </c>
    </row>
    <row r="55" spans="1:5" x14ac:dyDescent="0.25">
      <c r="A55" s="94">
        <v>1.8410958904109589</v>
      </c>
      <c r="B55" s="98" t="s">
        <v>56</v>
      </c>
      <c r="C55" s="95">
        <v>46419</v>
      </c>
      <c r="D55" s="96">
        <v>1.8500000000000003E-2</v>
      </c>
      <c r="E55" s="97" t="s">
        <v>53</v>
      </c>
    </row>
    <row r="56" spans="1:5" x14ac:dyDescent="0.25">
      <c r="A56" s="94">
        <v>1.8739726027397261</v>
      </c>
      <c r="B56" s="98" t="s">
        <v>52</v>
      </c>
      <c r="C56" s="95">
        <v>46431</v>
      </c>
      <c r="D56" s="96">
        <v>1.8500000000000003E-2</v>
      </c>
      <c r="E56" s="97" t="s">
        <v>53</v>
      </c>
    </row>
    <row r="57" spans="1:5" x14ac:dyDescent="0.25">
      <c r="A57" s="94">
        <v>2.1698630136986301</v>
      </c>
      <c r="B57" s="98" t="s">
        <v>54</v>
      </c>
      <c r="C57" s="95">
        <v>46539</v>
      </c>
      <c r="D57" s="96">
        <v>2.5499999999999998E-2</v>
      </c>
      <c r="E57" s="97" t="s">
        <v>53</v>
      </c>
    </row>
    <row r="58" spans="1:5" x14ac:dyDescent="0.25">
      <c r="A58" s="94">
        <v>2.1698630136986301</v>
      </c>
      <c r="B58" s="98" t="s">
        <v>61</v>
      </c>
      <c r="C58" s="95">
        <v>46539</v>
      </c>
      <c r="D58" s="96">
        <v>2.1000000000000001E-2</v>
      </c>
      <c r="E58" s="97" t="s">
        <v>53</v>
      </c>
    </row>
    <row r="59" spans="1:5" x14ac:dyDescent="0.25">
      <c r="A59" s="94">
        <v>2.1698630136986301</v>
      </c>
      <c r="B59" s="98" t="s">
        <v>61</v>
      </c>
      <c r="C59" s="95">
        <v>46539</v>
      </c>
      <c r="D59" s="96">
        <v>6.6000000000000003E-2</v>
      </c>
      <c r="E59" s="97" t="s">
        <v>53</v>
      </c>
    </row>
    <row r="60" spans="1:5" x14ac:dyDescent="0.25">
      <c r="A60" s="94">
        <v>2.1726027397260275</v>
      </c>
      <c r="B60" s="98" t="s">
        <v>55</v>
      </c>
      <c r="C60" s="95">
        <v>46540</v>
      </c>
      <c r="D60" s="96">
        <v>2.6499999999999999E-2</v>
      </c>
      <c r="E60" s="97" t="s">
        <v>53</v>
      </c>
    </row>
    <row r="61" spans="1:5" x14ac:dyDescent="0.25">
      <c r="A61" s="94">
        <v>2.1726027397260275</v>
      </c>
      <c r="B61" s="98" t="s">
        <v>57</v>
      </c>
      <c r="C61" s="95">
        <v>46540</v>
      </c>
      <c r="D61" s="96">
        <v>2.6000000000000002E-2</v>
      </c>
      <c r="E61" s="97" t="s">
        <v>53</v>
      </c>
    </row>
    <row r="62" spans="1:5" x14ac:dyDescent="0.25">
      <c r="A62" s="94">
        <v>2.1726027397260275</v>
      </c>
      <c r="B62" s="98" t="s">
        <v>56</v>
      </c>
      <c r="C62" s="95">
        <v>46540</v>
      </c>
      <c r="D62" s="96">
        <v>2.6000000000000002E-2</v>
      </c>
      <c r="E62" s="97" t="s">
        <v>53</v>
      </c>
    </row>
    <row r="63" spans="1:5" x14ac:dyDescent="0.25">
      <c r="A63" s="94">
        <v>2.1726027397260275</v>
      </c>
      <c r="B63" s="98" t="s">
        <v>58</v>
      </c>
      <c r="C63" s="95">
        <v>46540</v>
      </c>
      <c r="D63" s="96">
        <v>1.2500000000000001E-2</v>
      </c>
      <c r="E63" s="97" t="s">
        <v>53</v>
      </c>
    </row>
    <row r="64" spans="1:5" x14ac:dyDescent="0.25">
      <c r="A64" s="94">
        <v>2.1726027397260275</v>
      </c>
      <c r="B64" s="98" t="s">
        <v>56</v>
      </c>
      <c r="C64" s="95">
        <v>46540</v>
      </c>
      <c r="D64" s="96">
        <v>7.5999999999999998E-2</v>
      </c>
      <c r="E64" s="97" t="s">
        <v>53</v>
      </c>
    </row>
    <row r="65" spans="1:5" x14ac:dyDescent="0.25">
      <c r="A65" s="94">
        <v>2.2164383561643834</v>
      </c>
      <c r="B65" s="98" t="s">
        <v>59</v>
      </c>
      <c r="C65" s="95">
        <v>46556</v>
      </c>
      <c r="D65" s="96">
        <v>2.5499999999999998E-2</v>
      </c>
      <c r="E65" s="97" t="s">
        <v>53</v>
      </c>
    </row>
    <row r="66" spans="1:5" x14ac:dyDescent="0.25">
      <c r="A66" s="94">
        <v>2.3726027397260272</v>
      </c>
      <c r="B66" s="98" t="s">
        <v>60</v>
      </c>
      <c r="C66" s="95">
        <v>46613</v>
      </c>
      <c r="D66" s="96">
        <v>2.35E-2</v>
      </c>
      <c r="E66" s="97" t="s">
        <v>53</v>
      </c>
    </row>
    <row r="67" spans="1:5" x14ac:dyDescent="0.25">
      <c r="A67" s="94">
        <v>2.4219178082191779</v>
      </c>
      <c r="B67" s="98" t="s">
        <v>52</v>
      </c>
      <c r="C67" s="95">
        <v>46631</v>
      </c>
      <c r="D67" s="96">
        <v>2.75E-2</v>
      </c>
      <c r="E67" s="97" t="s">
        <v>53</v>
      </c>
    </row>
    <row r="68" spans="1:5" x14ac:dyDescent="0.25">
      <c r="A68" s="94">
        <v>2.441095890410959</v>
      </c>
      <c r="B68" s="98" t="s">
        <v>56</v>
      </c>
      <c r="C68" s="95">
        <v>46638</v>
      </c>
      <c r="D68" s="96">
        <v>1.0500000000000001E-2</v>
      </c>
      <c r="E68" s="97" t="s">
        <v>53</v>
      </c>
    </row>
    <row r="69" spans="1:5" x14ac:dyDescent="0.25">
      <c r="A69" s="94">
        <v>2.547945205479452</v>
      </c>
      <c r="B69" s="98" t="s">
        <v>58</v>
      </c>
      <c r="C69" s="95">
        <v>46677</v>
      </c>
      <c r="D69" s="96">
        <v>3.85E-2</v>
      </c>
      <c r="E69" s="97" t="s">
        <v>53</v>
      </c>
    </row>
    <row r="70" spans="1:5" x14ac:dyDescent="0.25">
      <c r="A70" s="94">
        <v>2.6383561643835618</v>
      </c>
      <c r="B70" s="98" t="s">
        <v>59</v>
      </c>
      <c r="C70" s="95">
        <v>46710</v>
      </c>
      <c r="D70" s="96">
        <v>6.1500000000000006E-2</v>
      </c>
      <c r="E70" s="97" t="s">
        <v>53</v>
      </c>
    </row>
    <row r="71" spans="1:5" x14ac:dyDescent="0.25">
      <c r="A71" s="94">
        <v>2.8684931506849316</v>
      </c>
      <c r="B71" s="98" t="s">
        <v>62</v>
      </c>
      <c r="C71" s="95">
        <v>46794</v>
      </c>
      <c r="D71" s="96">
        <v>1.2E-2</v>
      </c>
      <c r="E71" s="97" t="s">
        <v>53</v>
      </c>
    </row>
    <row r="72" spans="1:5" x14ac:dyDescent="0.25">
      <c r="A72" s="94">
        <v>2.9397260273972603</v>
      </c>
      <c r="B72" s="98" t="s">
        <v>56</v>
      </c>
      <c r="C72" s="95">
        <v>46820</v>
      </c>
      <c r="D72" s="96">
        <v>3.6000000000000004E-2</v>
      </c>
      <c r="E72" s="97" t="s">
        <v>53</v>
      </c>
    </row>
    <row r="73" spans="1:5" x14ac:dyDescent="0.25">
      <c r="A73" s="94">
        <v>3.0493150684931507</v>
      </c>
      <c r="B73" s="98" t="s">
        <v>58</v>
      </c>
      <c r="C73" s="95">
        <v>46860</v>
      </c>
      <c r="D73" s="96">
        <v>6.1500000000000006E-2</v>
      </c>
      <c r="E73" s="97" t="s">
        <v>53</v>
      </c>
    </row>
    <row r="74" spans="1:5" x14ac:dyDescent="0.25">
      <c r="A74" s="94">
        <v>3.1726027397260275</v>
      </c>
      <c r="B74" s="98" t="s">
        <v>61</v>
      </c>
      <c r="C74" s="95">
        <v>46905</v>
      </c>
      <c r="D74" s="96">
        <v>1.1000000000000001E-2</v>
      </c>
      <c r="E74" s="97" t="s">
        <v>53</v>
      </c>
    </row>
    <row r="75" spans="1:5" x14ac:dyDescent="0.25">
      <c r="A75" s="94">
        <v>3.1753424657534248</v>
      </c>
      <c r="B75" s="98" t="s">
        <v>58</v>
      </c>
      <c r="C75" s="95">
        <v>46906</v>
      </c>
      <c r="D75" s="96">
        <v>2.8500000000000001E-2</v>
      </c>
      <c r="E75" s="97" t="s">
        <v>53</v>
      </c>
    </row>
    <row r="76" spans="1:5" x14ac:dyDescent="0.25">
      <c r="A76" s="94">
        <v>3.1753424657534248</v>
      </c>
      <c r="B76" s="98" t="s">
        <v>57</v>
      </c>
      <c r="C76" s="95">
        <v>46906</v>
      </c>
      <c r="D76" s="96">
        <v>0.03</v>
      </c>
      <c r="E76" s="97" t="s">
        <v>53</v>
      </c>
    </row>
    <row r="77" spans="1:5" x14ac:dyDescent="0.25">
      <c r="A77" s="94">
        <v>3.1753424657534248</v>
      </c>
      <c r="B77" s="98" t="s">
        <v>56</v>
      </c>
      <c r="C77" s="95">
        <v>46906</v>
      </c>
      <c r="D77" s="96">
        <v>2.8999999999999998E-2</v>
      </c>
      <c r="E77" s="97" t="s">
        <v>53</v>
      </c>
    </row>
    <row r="78" spans="1:5" x14ac:dyDescent="0.25">
      <c r="A78" s="94">
        <v>3.3753424657534246</v>
      </c>
      <c r="B78" s="98" t="s">
        <v>60</v>
      </c>
      <c r="C78" s="95">
        <v>46979</v>
      </c>
      <c r="D78" s="96">
        <v>3.1E-2</v>
      </c>
      <c r="E78" s="97" t="s">
        <v>53</v>
      </c>
    </row>
    <row r="79" spans="1:5" x14ac:dyDescent="0.25">
      <c r="A79" s="94">
        <v>3.3835616438356166</v>
      </c>
      <c r="B79" s="98" t="s">
        <v>59</v>
      </c>
      <c r="C79" s="95">
        <v>46982</v>
      </c>
      <c r="D79" s="96">
        <v>5.62E-2</v>
      </c>
      <c r="E79" s="97" t="s">
        <v>53</v>
      </c>
    </row>
    <row r="80" spans="1:5" x14ac:dyDescent="0.25">
      <c r="A80" s="94">
        <v>3.4246575342465753</v>
      </c>
      <c r="B80" s="98" t="s">
        <v>52</v>
      </c>
      <c r="C80" s="95">
        <v>46997</v>
      </c>
      <c r="D80" s="96">
        <v>2.75E-2</v>
      </c>
      <c r="E80" s="97" t="s">
        <v>53</v>
      </c>
    </row>
    <row r="81" spans="1:5" x14ac:dyDescent="0.25">
      <c r="A81" s="94">
        <v>3.4438356164383563</v>
      </c>
      <c r="B81" s="98" t="s">
        <v>56</v>
      </c>
      <c r="C81" s="95">
        <v>47004</v>
      </c>
      <c r="D81" s="96">
        <v>3.4000000000000002E-2</v>
      </c>
      <c r="E81" s="97" t="s">
        <v>53</v>
      </c>
    </row>
    <row r="82" spans="1:5" x14ac:dyDescent="0.25">
      <c r="A82" s="94">
        <v>3.6739726027397261</v>
      </c>
      <c r="B82" s="98" t="s">
        <v>54</v>
      </c>
      <c r="C82" s="95">
        <v>47088</v>
      </c>
      <c r="D82" s="96">
        <v>2.8999999999999998E-2</v>
      </c>
      <c r="E82" s="97" t="s">
        <v>53</v>
      </c>
    </row>
    <row r="83" spans="1:5" x14ac:dyDescent="0.25">
      <c r="A83" s="94">
        <v>3.6767123287671235</v>
      </c>
      <c r="B83" s="98" t="s">
        <v>55</v>
      </c>
      <c r="C83" s="95">
        <v>47089</v>
      </c>
      <c r="D83" s="96">
        <v>3.0499999999999999E-2</v>
      </c>
      <c r="E83" s="97" t="s">
        <v>53</v>
      </c>
    </row>
    <row r="84" spans="1:5" x14ac:dyDescent="0.25">
      <c r="A84" s="94">
        <v>3.7205479452054795</v>
      </c>
      <c r="B84" s="98" t="s">
        <v>59</v>
      </c>
      <c r="C84" s="95">
        <v>47105</v>
      </c>
      <c r="D84" s="96">
        <v>2.9500000000000002E-2</v>
      </c>
      <c r="E84" s="97" t="s">
        <v>53</v>
      </c>
    </row>
    <row r="85" spans="1:5" x14ac:dyDescent="0.25">
      <c r="A85" s="94">
        <v>3.7452054794520548</v>
      </c>
      <c r="B85" s="98" t="s">
        <v>60</v>
      </c>
      <c r="C85" s="95">
        <v>47114</v>
      </c>
      <c r="D85" s="96">
        <v>5.6500000000000002E-2</v>
      </c>
      <c r="E85" s="97" t="s">
        <v>53</v>
      </c>
    </row>
    <row r="86" spans="1:5" x14ac:dyDescent="0.25">
      <c r="A86" s="94">
        <v>3.9315068493150687</v>
      </c>
      <c r="B86" s="98" t="s">
        <v>55</v>
      </c>
      <c r="C86" s="95">
        <v>47182</v>
      </c>
      <c r="D86" s="96">
        <v>5.7500000000000002E-2</v>
      </c>
      <c r="E86" s="97" t="s">
        <v>53</v>
      </c>
    </row>
    <row r="87" spans="1:5" x14ac:dyDescent="0.25">
      <c r="A87" s="94">
        <v>3.9397260273972603</v>
      </c>
      <c r="B87" s="98" t="s">
        <v>56</v>
      </c>
      <c r="C87" s="95">
        <v>47185</v>
      </c>
      <c r="D87" s="96">
        <v>6.5000000000000002E-2</v>
      </c>
      <c r="E87" s="97" t="s">
        <v>53</v>
      </c>
    </row>
    <row r="88" spans="1:5" x14ac:dyDescent="0.25">
      <c r="A88" s="94">
        <v>3.9397260273972603</v>
      </c>
      <c r="B88" s="98" t="s">
        <v>56</v>
      </c>
      <c r="C88" s="95">
        <v>47185</v>
      </c>
      <c r="D88" s="96">
        <v>0.04</v>
      </c>
      <c r="E88" s="97" t="s">
        <v>53</v>
      </c>
    </row>
    <row r="89" spans="1:5" x14ac:dyDescent="0.25">
      <c r="A89" s="94">
        <v>4.1726027397260275</v>
      </c>
      <c r="B89" s="98" t="s">
        <v>61</v>
      </c>
      <c r="C89" s="95">
        <v>47270</v>
      </c>
      <c r="D89" s="96">
        <v>4.0500000000000001E-2</v>
      </c>
      <c r="E89" s="97" t="s">
        <v>53</v>
      </c>
    </row>
    <row r="90" spans="1:5" x14ac:dyDescent="0.25">
      <c r="A90" s="94">
        <v>4.1726027397260275</v>
      </c>
      <c r="B90" s="98" t="s">
        <v>54</v>
      </c>
      <c r="C90" s="95">
        <v>47270</v>
      </c>
      <c r="D90" s="96">
        <v>4.0999999999999995E-2</v>
      </c>
      <c r="E90" s="97" t="s">
        <v>53</v>
      </c>
    </row>
    <row r="91" spans="1:5" x14ac:dyDescent="0.25">
      <c r="A91" s="94">
        <v>4.1753424657534248</v>
      </c>
      <c r="B91" s="98" t="s">
        <v>56</v>
      </c>
      <c r="C91" s="95">
        <v>47271</v>
      </c>
      <c r="D91" s="96">
        <v>2.7000000000000003E-2</v>
      </c>
      <c r="E91" s="97" t="s">
        <v>53</v>
      </c>
    </row>
    <row r="92" spans="1:5" x14ac:dyDescent="0.25">
      <c r="A92" s="94">
        <v>4.1753424657534248</v>
      </c>
      <c r="B92" s="98" t="s">
        <v>57</v>
      </c>
      <c r="C92" s="95">
        <v>47271</v>
      </c>
      <c r="D92" s="96">
        <v>2.75E-2</v>
      </c>
      <c r="E92" s="97" t="s">
        <v>53</v>
      </c>
    </row>
    <row r="93" spans="1:5" x14ac:dyDescent="0.25">
      <c r="A93" s="94">
        <v>4.1753424657534248</v>
      </c>
      <c r="B93" s="98" t="s">
        <v>58</v>
      </c>
      <c r="C93" s="95">
        <v>47271</v>
      </c>
      <c r="D93" s="96">
        <v>2.8500000000000001E-2</v>
      </c>
      <c r="E93" s="97" t="s">
        <v>53</v>
      </c>
    </row>
    <row r="94" spans="1:5" x14ac:dyDescent="0.25">
      <c r="A94" s="94">
        <v>4.2191780821917808</v>
      </c>
      <c r="B94" s="98" t="s">
        <v>59</v>
      </c>
      <c r="C94" s="95">
        <v>47287</v>
      </c>
      <c r="D94" s="96">
        <v>5.7000000000000002E-2</v>
      </c>
      <c r="E94" s="97" t="s">
        <v>53</v>
      </c>
    </row>
    <row r="95" spans="1:5" x14ac:dyDescent="0.25">
      <c r="A95" s="94">
        <v>4.375342465753425</v>
      </c>
      <c r="B95" s="98" t="s">
        <v>60</v>
      </c>
      <c r="C95" s="95">
        <v>47344</v>
      </c>
      <c r="D95" s="96">
        <v>4.2500000000000003E-2</v>
      </c>
      <c r="E95" s="97" t="s">
        <v>53</v>
      </c>
    </row>
    <row r="96" spans="1:5" x14ac:dyDescent="0.25">
      <c r="A96" s="94">
        <v>4.4246575342465757</v>
      </c>
      <c r="B96" s="98" t="s">
        <v>52</v>
      </c>
      <c r="C96" s="95">
        <v>47362</v>
      </c>
      <c r="D96" s="96">
        <v>2.3E-2</v>
      </c>
      <c r="E96" s="97" t="s">
        <v>53</v>
      </c>
    </row>
    <row r="97" spans="1:5" x14ac:dyDescent="0.25">
      <c r="A97" s="94">
        <v>4.4356164383561643</v>
      </c>
      <c r="B97" s="98" t="s">
        <v>57</v>
      </c>
      <c r="C97" s="95">
        <v>47366</v>
      </c>
      <c r="D97" s="96">
        <v>3.2500000000000001E-2</v>
      </c>
      <c r="E97" s="97" t="s">
        <v>53</v>
      </c>
    </row>
    <row r="98" spans="1:5" x14ac:dyDescent="0.25">
      <c r="A98" s="94">
        <v>4.4767123287671229</v>
      </c>
      <c r="B98" s="98" t="s">
        <v>54</v>
      </c>
      <c r="C98" s="95">
        <v>47381</v>
      </c>
      <c r="D98" s="96">
        <v>2.8999999999999998E-2</v>
      </c>
      <c r="E98" s="97" t="s">
        <v>53</v>
      </c>
    </row>
    <row r="99" spans="1:5" x14ac:dyDescent="0.25">
      <c r="A99" s="94">
        <v>4.506849315068493</v>
      </c>
      <c r="B99" s="98" t="s">
        <v>52</v>
      </c>
      <c r="C99" s="95">
        <v>47392</v>
      </c>
      <c r="D99" s="96">
        <v>0.06</v>
      </c>
      <c r="E99" s="97" t="s">
        <v>53</v>
      </c>
    </row>
    <row r="100" spans="1:5" x14ac:dyDescent="0.25">
      <c r="A100" s="94">
        <v>4.5506849315068489</v>
      </c>
      <c r="B100" s="98" t="s">
        <v>58</v>
      </c>
      <c r="C100" s="95">
        <v>47408</v>
      </c>
      <c r="D100" s="96">
        <v>6.5000000000000002E-2</v>
      </c>
      <c r="E100" s="97" t="s">
        <v>53</v>
      </c>
    </row>
    <row r="101" spans="1:5" x14ac:dyDescent="0.25">
      <c r="A101" s="94">
        <v>4.5917808219178085</v>
      </c>
      <c r="B101" s="98" t="s">
        <v>56</v>
      </c>
      <c r="C101" s="95">
        <v>47423</v>
      </c>
      <c r="D101" s="96">
        <v>1.55E-2</v>
      </c>
      <c r="E101" s="97" t="s">
        <v>53</v>
      </c>
    </row>
    <row r="102" spans="1:5" x14ac:dyDescent="0.25">
      <c r="A102" s="94">
        <v>5.1726027397260275</v>
      </c>
      <c r="B102" s="98" t="s">
        <v>54</v>
      </c>
      <c r="C102" s="95">
        <v>47635</v>
      </c>
      <c r="D102" s="96">
        <v>2.0499999999999997E-2</v>
      </c>
      <c r="E102" s="97" t="s">
        <v>53</v>
      </c>
    </row>
    <row r="103" spans="1:5" x14ac:dyDescent="0.25">
      <c r="A103" s="94">
        <v>5.1753424657534248</v>
      </c>
      <c r="B103" s="98" t="s">
        <v>58</v>
      </c>
      <c r="C103" s="95">
        <v>47636</v>
      </c>
      <c r="D103" s="96">
        <v>1.7500000000000002E-2</v>
      </c>
      <c r="E103" s="97" t="s">
        <v>53</v>
      </c>
    </row>
    <row r="104" spans="1:5" x14ac:dyDescent="0.25">
      <c r="A104" s="94">
        <v>5.1753424657534248</v>
      </c>
      <c r="B104" s="98" t="s">
        <v>57</v>
      </c>
      <c r="C104" s="95">
        <v>47636</v>
      </c>
      <c r="D104" s="96">
        <v>2.0499999999999997E-2</v>
      </c>
      <c r="E104" s="97" t="s">
        <v>53</v>
      </c>
    </row>
    <row r="105" spans="1:5" x14ac:dyDescent="0.25">
      <c r="A105" s="94">
        <v>5.1753424657534248</v>
      </c>
      <c r="B105" s="98" t="s">
        <v>56</v>
      </c>
      <c r="C105" s="95">
        <v>47636</v>
      </c>
      <c r="D105" s="96">
        <v>2.0499999999999997E-2</v>
      </c>
      <c r="E105" s="97" t="s">
        <v>53</v>
      </c>
    </row>
    <row r="106" spans="1:5" x14ac:dyDescent="0.25">
      <c r="A106" s="94">
        <v>5.1753424657534248</v>
      </c>
      <c r="B106" s="98" t="s">
        <v>55</v>
      </c>
      <c r="C106" s="95">
        <v>47636</v>
      </c>
      <c r="D106" s="96">
        <v>2.2000000000000002E-2</v>
      </c>
      <c r="E106" s="97" t="s">
        <v>53</v>
      </c>
    </row>
    <row r="107" spans="1:5" x14ac:dyDescent="0.25">
      <c r="A107" s="94">
        <v>5.2191780821917808</v>
      </c>
      <c r="B107" s="98" t="s">
        <v>59</v>
      </c>
      <c r="C107" s="95">
        <v>47652</v>
      </c>
      <c r="D107" s="96">
        <v>2.2000000000000002E-2</v>
      </c>
      <c r="E107" s="97" t="s">
        <v>53</v>
      </c>
    </row>
    <row r="108" spans="1:5" x14ac:dyDescent="0.25">
      <c r="A108" s="94">
        <v>5.4246575342465757</v>
      </c>
      <c r="B108" s="98" t="s">
        <v>61</v>
      </c>
      <c r="C108" s="95">
        <v>47727</v>
      </c>
      <c r="D108" s="96">
        <v>0.02</v>
      </c>
      <c r="E108" s="97" t="s">
        <v>53</v>
      </c>
    </row>
    <row r="109" spans="1:5" x14ac:dyDescent="0.25">
      <c r="A109" s="94">
        <v>5.4246575342465757</v>
      </c>
      <c r="B109" s="98" t="s">
        <v>52</v>
      </c>
      <c r="C109" s="95">
        <v>47727</v>
      </c>
      <c r="D109" s="96">
        <v>1.9E-2</v>
      </c>
      <c r="E109" s="97" t="s">
        <v>53</v>
      </c>
    </row>
    <row r="110" spans="1:5" x14ac:dyDescent="0.25">
      <c r="A110" s="94">
        <v>5.4438356164383563</v>
      </c>
      <c r="B110" s="98" t="s">
        <v>56</v>
      </c>
      <c r="C110" s="95">
        <v>47734</v>
      </c>
      <c r="D110" s="96">
        <v>2.9500000000000002E-2</v>
      </c>
      <c r="E110" s="97" t="s">
        <v>53</v>
      </c>
    </row>
    <row r="111" spans="1:5" x14ac:dyDescent="0.25">
      <c r="A111" s="94">
        <v>5.5506849315068489</v>
      </c>
      <c r="B111" s="98" t="s">
        <v>58</v>
      </c>
      <c r="C111" s="95">
        <v>47773</v>
      </c>
      <c r="D111" s="96">
        <v>6.5500000000000003E-2</v>
      </c>
      <c r="E111" s="97" t="s">
        <v>53</v>
      </c>
    </row>
    <row r="112" spans="1:5" x14ac:dyDescent="0.25">
      <c r="A112" s="94">
        <v>5.6767123287671231</v>
      </c>
      <c r="B112" s="98" t="s">
        <v>56</v>
      </c>
      <c r="C112" s="95">
        <v>47819</v>
      </c>
      <c r="D112" s="96">
        <v>1.3500000000000002E-2</v>
      </c>
      <c r="E112" s="97" t="s">
        <v>53</v>
      </c>
    </row>
    <row r="113" spans="1:5" x14ac:dyDescent="0.25">
      <c r="A113" s="94">
        <v>5.9315068493150687</v>
      </c>
      <c r="B113" s="98" t="s">
        <v>57</v>
      </c>
      <c r="C113" s="95">
        <v>47912</v>
      </c>
      <c r="D113" s="96">
        <v>6.3E-2</v>
      </c>
      <c r="E113" s="97" t="s">
        <v>53</v>
      </c>
    </row>
    <row r="114" spans="1:5" x14ac:dyDescent="0.25">
      <c r="A114" s="94">
        <v>6.1589041095890407</v>
      </c>
      <c r="B114" s="98" t="s">
        <v>52</v>
      </c>
      <c r="C114" s="95">
        <v>47995</v>
      </c>
      <c r="D114" s="96">
        <v>2.1000000000000001E-2</v>
      </c>
      <c r="E114" s="97" t="s">
        <v>53</v>
      </c>
    </row>
    <row r="115" spans="1:5" x14ac:dyDescent="0.25">
      <c r="A115" s="94">
        <v>6.1726027397260275</v>
      </c>
      <c r="B115" s="98" t="s">
        <v>54</v>
      </c>
      <c r="C115" s="95">
        <v>48000</v>
      </c>
      <c r="D115" s="96">
        <v>3.5000000000000003E-2</v>
      </c>
      <c r="E115" s="97" t="s">
        <v>53</v>
      </c>
    </row>
    <row r="116" spans="1:5" x14ac:dyDescent="0.25">
      <c r="A116" s="94">
        <v>6.1726027397260275</v>
      </c>
      <c r="B116" s="98" t="s">
        <v>54</v>
      </c>
      <c r="C116" s="95">
        <v>48000</v>
      </c>
      <c r="D116" s="96">
        <v>1.6500000000000001E-2</v>
      </c>
      <c r="E116" s="97" t="s">
        <v>53</v>
      </c>
    </row>
    <row r="117" spans="1:5" x14ac:dyDescent="0.25">
      <c r="A117" s="94">
        <v>6.1753424657534248</v>
      </c>
      <c r="B117" s="98" t="s">
        <v>56</v>
      </c>
      <c r="C117" s="95">
        <v>48001</v>
      </c>
      <c r="D117" s="96">
        <v>2.1499999999999998E-2</v>
      </c>
      <c r="E117" s="97" t="s">
        <v>53</v>
      </c>
    </row>
    <row r="118" spans="1:5" x14ac:dyDescent="0.25">
      <c r="A118" s="94">
        <v>6.1753424657534248</v>
      </c>
      <c r="B118" s="98" t="s">
        <v>58</v>
      </c>
      <c r="C118" s="95">
        <v>48001</v>
      </c>
      <c r="D118" s="96">
        <v>2.0499999999999997E-2</v>
      </c>
      <c r="E118" s="97" t="s">
        <v>53</v>
      </c>
    </row>
    <row r="119" spans="1:5" x14ac:dyDescent="0.25">
      <c r="A119" s="94">
        <v>6.1753424657534248</v>
      </c>
      <c r="B119" s="98" t="s">
        <v>56</v>
      </c>
      <c r="C119" s="95">
        <v>48001</v>
      </c>
      <c r="D119" s="96">
        <v>6.2E-2</v>
      </c>
      <c r="E119" s="97" t="s">
        <v>53</v>
      </c>
    </row>
    <row r="120" spans="1:5" x14ac:dyDescent="0.25">
      <c r="A120" s="94">
        <v>6.1753424657534248</v>
      </c>
      <c r="B120" s="98" t="s">
        <v>55</v>
      </c>
      <c r="C120" s="95">
        <v>48001</v>
      </c>
      <c r="D120" s="96">
        <v>2.1499999999999998E-2</v>
      </c>
      <c r="E120" s="97" t="s">
        <v>53</v>
      </c>
    </row>
    <row r="121" spans="1:5" x14ac:dyDescent="0.25">
      <c r="A121" s="94">
        <v>6.1753424657534248</v>
      </c>
      <c r="B121" s="98" t="s">
        <v>57</v>
      </c>
      <c r="C121" s="95">
        <v>48001</v>
      </c>
      <c r="D121" s="96">
        <v>2.0499999999999997E-2</v>
      </c>
      <c r="E121" s="97" t="s">
        <v>53</v>
      </c>
    </row>
    <row r="122" spans="1:5" x14ac:dyDescent="0.25">
      <c r="A122" s="94">
        <v>6.2191780821917808</v>
      </c>
      <c r="B122" s="98" t="s">
        <v>59</v>
      </c>
      <c r="C122" s="95">
        <v>48017</v>
      </c>
      <c r="D122" s="96">
        <v>6.3500000000000001E-2</v>
      </c>
      <c r="E122" s="97" t="s">
        <v>53</v>
      </c>
    </row>
    <row r="123" spans="1:5" x14ac:dyDescent="0.25">
      <c r="A123" s="94">
        <v>6.2191780821917808</v>
      </c>
      <c r="B123" s="98" t="s">
        <v>59</v>
      </c>
      <c r="C123" s="95">
        <v>48017</v>
      </c>
      <c r="D123" s="96">
        <v>1.55E-2</v>
      </c>
      <c r="E123" s="97" t="s">
        <v>53</v>
      </c>
    </row>
    <row r="124" spans="1:5" x14ac:dyDescent="0.25">
      <c r="A124" s="94">
        <v>6.3260273972602743</v>
      </c>
      <c r="B124" s="98" t="s">
        <v>62</v>
      </c>
      <c r="C124" s="95">
        <v>48056</v>
      </c>
      <c r="D124" s="96">
        <v>1.8500000000000003E-2</v>
      </c>
      <c r="E124" s="97" t="s">
        <v>53</v>
      </c>
    </row>
    <row r="125" spans="1:5" x14ac:dyDescent="0.25">
      <c r="A125" s="94">
        <v>6.375342465753425</v>
      </c>
      <c r="B125" s="98" t="s">
        <v>60</v>
      </c>
      <c r="C125" s="95">
        <v>48074</v>
      </c>
      <c r="D125" s="96">
        <v>2.5499999999999998E-2</v>
      </c>
      <c r="E125" s="97" t="s">
        <v>53</v>
      </c>
    </row>
    <row r="126" spans="1:5" x14ac:dyDescent="0.25">
      <c r="A126" s="94">
        <v>6.4246575342465757</v>
      </c>
      <c r="B126" s="98" t="s">
        <v>52</v>
      </c>
      <c r="C126" s="95">
        <v>48092</v>
      </c>
      <c r="D126" s="96">
        <v>1.4999999999999999E-2</v>
      </c>
      <c r="E126" s="97" t="s">
        <v>53</v>
      </c>
    </row>
    <row r="127" spans="1:5" x14ac:dyDescent="0.25">
      <c r="A127" s="94">
        <v>6.4356164383561643</v>
      </c>
      <c r="B127" s="98" t="s">
        <v>55</v>
      </c>
      <c r="C127" s="95">
        <v>48096</v>
      </c>
      <c r="D127" s="96">
        <v>6.4000000000000001E-2</v>
      </c>
      <c r="E127" s="97" t="s">
        <v>53</v>
      </c>
    </row>
    <row r="128" spans="1:5" x14ac:dyDescent="0.25">
      <c r="A128" s="94">
        <v>6.6739726027397257</v>
      </c>
      <c r="B128" s="98" t="s">
        <v>61</v>
      </c>
      <c r="C128" s="95">
        <v>48183</v>
      </c>
      <c r="D128" s="96">
        <v>2.4E-2</v>
      </c>
      <c r="E128" s="97" t="s">
        <v>53</v>
      </c>
    </row>
    <row r="129" spans="1:5" x14ac:dyDescent="0.25">
      <c r="A129" s="94">
        <v>6.6739726027397257</v>
      </c>
      <c r="B129" s="98" t="s">
        <v>61</v>
      </c>
      <c r="C129" s="95">
        <v>48183</v>
      </c>
      <c r="D129" s="96">
        <v>6.6000000000000003E-2</v>
      </c>
      <c r="E129" s="97" t="s">
        <v>53</v>
      </c>
    </row>
    <row r="130" spans="1:5" x14ac:dyDescent="0.25">
      <c r="A130" s="94">
        <v>6.6767123287671231</v>
      </c>
      <c r="B130" s="98" t="s">
        <v>56</v>
      </c>
      <c r="C130" s="95">
        <v>48184</v>
      </c>
      <c r="D130" s="96">
        <v>2.2499999999999999E-2</v>
      </c>
      <c r="E130" s="97" t="s">
        <v>53</v>
      </c>
    </row>
    <row r="131" spans="1:5" x14ac:dyDescent="0.25">
      <c r="A131" s="94">
        <v>6.8465753424657532</v>
      </c>
      <c r="B131" s="98" t="s">
        <v>56</v>
      </c>
      <c r="C131" s="95">
        <v>48246</v>
      </c>
      <c r="D131" s="96">
        <v>4.0500000000000001E-2</v>
      </c>
      <c r="E131" s="97" t="s">
        <v>53</v>
      </c>
    </row>
    <row r="132" spans="1:5" x14ac:dyDescent="0.25">
      <c r="A132" s="94">
        <v>7.1424657534246574</v>
      </c>
      <c r="B132" s="98" t="s">
        <v>52</v>
      </c>
      <c r="C132" s="95">
        <v>48354</v>
      </c>
      <c r="D132" s="96">
        <v>3.6499999999999998E-2</v>
      </c>
      <c r="E132" s="97" t="s">
        <v>53</v>
      </c>
    </row>
    <row r="133" spans="1:5" x14ac:dyDescent="0.25">
      <c r="A133" s="94">
        <v>7.1753424657534248</v>
      </c>
      <c r="B133" s="98" t="s">
        <v>52</v>
      </c>
      <c r="C133" s="95">
        <v>48366</v>
      </c>
      <c r="D133" s="96">
        <v>6.25E-2</v>
      </c>
      <c r="E133" s="97" t="s">
        <v>53</v>
      </c>
    </row>
    <row r="134" spans="1:5" x14ac:dyDescent="0.25">
      <c r="A134" s="94">
        <v>7.1780821917808222</v>
      </c>
      <c r="B134" s="98" t="s">
        <v>56</v>
      </c>
      <c r="C134" s="95">
        <v>48367</v>
      </c>
      <c r="D134" s="96">
        <v>3.7499999999999999E-2</v>
      </c>
      <c r="E134" s="97" t="s">
        <v>53</v>
      </c>
    </row>
    <row r="135" spans="1:5" x14ac:dyDescent="0.25">
      <c r="A135" s="94">
        <v>7.2219178082191782</v>
      </c>
      <c r="B135" s="98" t="s">
        <v>59</v>
      </c>
      <c r="C135" s="95">
        <v>48383</v>
      </c>
      <c r="D135" s="96">
        <v>3.2000000000000001E-2</v>
      </c>
      <c r="E135" s="97" t="s">
        <v>53</v>
      </c>
    </row>
    <row r="136" spans="1:5" x14ac:dyDescent="0.25">
      <c r="A136" s="94">
        <v>7.3780821917808215</v>
      </c>
      <c r="B136" s="98" t="s">
        <v>60</v>
      </c>
      <c r="C136" s="95">
        <v>48440</v>
      </c>
      <c r="D136" s="96">
        <v>3.95E-2</v>
      </c>
      <c r="E136" s="97" t="s">
        <v>53</v>
      </c>
    </row>
    <row r="137" spans="1:5" x14ac:dyDescent="0.25">
      <c r="A137" s="94">
        <v>7.4273972602739722</v>
      </c>
      <c r="B137" s="98" t="s">
        <v>52</v>
      </c>
      <c r="C137" s="95">
        <v>48458</v>
      </c>
      <c r="D137" s="96">
        <v>3.2500000000000001E-2</v>
      </c>
      <c r="E137" s="97" t="s">
        <v>53</v>
      </c>
    </row>
    <row r="138" spans="1:5" x14ac:dyDescent="0.25">
      <c r="A138" s="94">
        <v>7.6520547945205477</v>
      </c>
      <c r="B138" s="98" t="s">
        <v>52</v>
      </c>
      <c r="C138" s="95">
        <v>48540</v>
      </c>
      <c r="D138" s="96">
        <v>3.9E-2</v>
      </c>
      <c r="E138" s="97" t="s">
        <v>53</v>
      </c>
    </row>
    <row r="139" spans="1:5" x14ac:dyDescent="0.25">
      <c r="A139" s="94">
        <v>7.6767123287671231</v>
      </c>
      <c r="B139" s="98" t="s">
        <v>62</v>
      </c>
      <c r="C139" s="95">
        <v>48549</v>
      </c>
      <c r="D139" s="96">
        <v>3.7499999999999999E-2</v>
      </c>
      <c r="E139" s="97" t="s">
        <v>53</v>
      </c>
    </row>
    <row r="140" spans="1:5" x14ac:dyDescent="0.25">
      <c r="A140" s="94">
        <v>7.6794520547945204</v>
      </c>
      <c r="B140" s="98" t="s">
        <v>57</v>
      </c>
      <c r="C140" s="95">
        <v>48550</v>
      </c>
      <c r="D140" s="96">
        <v>3.9E-2</v>
      </c>
      <c r="E140" s="97" t="s">
        <v>53</v>
      </c>
    </row>
    <row r="141" spans="1:5" x14ac:dyDescent="0.25">
      <c r="A141" s="94">
        <v>7.9315068493150687</v>
      </c>
      <c r="B141" s="98" t="s">
        <v>56</v>
      </c>
      <c r="C141" s="95">
        <v>48642</v>
      </c>
      <c r="D141" s="96">
        <v>4.0999999999999995E-2</v>
      </c>
      <c r="E141" s="97" t="s">
        <v>53</v>
      </c>
    </row>
    <row r="142" spans="1:5" x14ac:dyDescent="0.25">
      <c r="A142" s="94">
        <v>7.9424657534246572</v>
      </c>
      <c r="B142" s="98" t="s">
        <v>56</v>
      </c>
      <c r="C142" s="95">
        <v>48646</v>
      </c>
      <c r="D142" s="96">
        <v>5.8499999999999996E-2</v>
      </c>
      <c r="E142" s="97" t="s">
        <v>53</v>
      </c>
    </row>
    <row r="143" spans="1:5" x14ac:dyDescent="0.25">
      <c r="A143" s="94">
        <v>8.1753424657534239</v>
      </c>
      <c r="B143" s="98" t="s">
        <v>61</v>
      </c>
      <c r="C143" s="95">
        <v>48731</v>
      </c>
      <c r="D143" s="96">
        <v>4.0500000000000001E-2</v>
      </c>
      <c r="E143" s="97" t="s">
        <v>53</v>
      </c>
    </row>
    <row r="144" spans="1:5" x14ac:dyDescent="0.25">
      <c r="A144" s="94">
        <v>8.1753424657534239</v>
      </c>
      <c r="B144" s="98" t="s">
        <v>61</v>
      </c>
      <c r="C144" s="95">
        <v>48731</v>
      </c>
      <c r="D144" s="96">
        <v>5.7999999999999996E-2</v>
      </c>
      <c r="E144" s="97" t="s">
        <v>53</v>
      </c>
    </row>
    <row r="145" spans="1:5" x14ac:dyDescent="0.25">
      <c r="A145" s="94">
        <v>8.1753424657534239</v>
      </c>
      <c r="B145" s="98" t="s">
        <v>54</v>
      </c>
      <c r="C145" s="95">
        <v>48731</v>
      </c>
      <c r="D145" s="96">
        <v>4.1500000000000002E-2</v>
      </c>
      <c r="E145" s="97" t="s">
        <v>53</v>
      </c>
    </row>
    <row r="146" spans="1:5" x14ac:dyDescent="0.25">
      <c r="A146" s="94">
        <v>8.1780821917808222</v>
      </c>
      <c r="B146" s="98" t="s">
        <v>58</v>
      </c>
      <c r="C146" s="95">
        <v>48732</v>
      </c>
      <c r="D146" s="96">
        <v>4.1500000000000002E-2</v>
      </c>
      <c r="E146" s="97" t="s">
        <v>53</v>
      </c>
    </row>
    <row r="147" spans="1:5" x14ac:dyDescent="0.25">
      <c r="A147" s="94">
        <v>8.1780821917808222</v>
      </c>
      <c r="B147" s="98" t="s">
        <v>56</v>
      </c>
      <c r="C147" s="95">
        <v>48732</v>
      </c>
      <c r="D147" s="96">
        <v>3.6499999999999998E-2</v>
      </c>
      <c r="E147" s="97" t="s">
        <v>53</v>
      </c>
    </row>
    <row r="148" spans="1:5" x14ac:dyDescent="0.25">
      <c r="A148" s="94">
        <v>8.1780821917808222</v>
      </c>
      <c r="B148" s="98" t="s">
        <v>55</v>
      </c>
      <c r="C148" s="95">
        <v>48732</v>
      </c>
      <c r="D148" s="96">
        <v>3.9E-2</v>
      </c>
      <c r="E148" s="97" t="s">
        <v>53</v>
      </c>
    </row>
    <row r="149" spans="1:5" x14ac:dyDescent="0.25">
      <c r="A149" s="94">
        <v>8.1780821917808222</v>
      </c>
      <c r="B149" s="98" t="s">
        <v>57</v>
      </c>
      <c r="C149" s="95">
        <v>48732</v>
      </c>
      <c r="D149" s="96">
        <v>3.7999999999999999E-2</v>
      </c>
      <c r="E149" s="97" t="s">
        <v>53</v>
      </c>
    </row>
    <row r="150" spans="1:5" x14ac:dyDescent="0.25">
      <c r="A150" s="94">
        <v>8.2219178082191782</v>
      </c>
      <c r="B150" s="98" t="s">
        <v>59</v>
      </c>
      <c r="C150" s="95">
        <v>48748</v>
      </c>
      <c r="D150" s="96">
        <v>3.5499999999999997E-2</v>
      </c>
      <c r="E150" s="97" t="s">
        <v>53</v>
      </c>
    </row>
    <row r="151" spans="1:5" x14ac:dyDescent="0.25">
      <c r="A151" s="94">
        <v>8.3780821917808215</v>
      </c>
      <c r="B151" s="98" t="s">
        <v>60</v>
      </c>
      <c r="C151" s="95">
        <v>48805</v>
      </c>
      <c r="D151" s="96">
        <v>4.4500000000000005E-2</v>
      </c>
      <c r="E151" s="97" t="s">
        <v>53</v>
      </c>
    </row>
    <row r="152" spans="1:5" x14ac:dyDescent="0.25">
      <c r="A152" s="94">
        <v>8.4273972602739722</v>
      </c>
      <c r="B152" s="98" t="s">
        <v>52</v>
      </c>
      <c r="C152" s="95">
        <v>48823</v>
      </c>
      <c r="D152" s="96">
        <v>3.6000000000000004E-2</v>
      </c>
      <c r="E152" s="97" t="s">
        <v>53</v>
      </c>
    </row>
    <row r="153" spans="1:5" x14ac:dyDescent="0.25">
      <c r="A153" s="94">
        <v>8.4383561643835616</v>
      </c>
      <c r="B153" s="98" t="s">
        <v>55</v>
      </c>
      <c r="C153" s="95">
        <v>48827</v>
      </c>
      <c r="D153" s="96">
        <v>5.7999999999999996E-2</v>
      </c>
      <c r="E153" s="97" t="s">
        <v>53</v>
      </c>
    </row>
    <row r="154" spans="1:5" x14ac:dyDescent="0.25">
      <c r="A154" s="94">
        <v>8.5534246575342472</v>
      </c>
      <c r="B154" s="98" t="s">
        <v>58</v>
      </c>
      <c r="C154" s="95">
        <v>48869</v>
      </c>
      <c r="D154" s="96">
        <v>5.5999999999999994E-2</v>
      </c>
      <c r="E154" s="97" t="s">
        <v>53</v>
      </c>
    </row>
    <row r="155" spans="1:5" x14ac:dyDescent="0.25">
      <c r="A155" s="94">
        <v>8.6767123287671239</v>
      </c>
      <c r="B155" s="98" t="s">
        <v>54</v>
      </c>
      <c r="C155" s="95">
        <v>48914</v>
      </c>
      <c r="D155" s="96">
        <v>3.9E-2</v>
      </c>
      <c r="E155" s="97" t="s">
        <v>53</v>
      </c>
    </row>
    <row r="156" spans="1:5" x14ac:dyDescent="0.25">
      <c r="A156" s="94">
        <v>8.8328767123287673</v>
      </c>
      <c r="B156" s="98" t="s">
        <v>60</v>
      </c>
      <c r="C156" s="95">
        <v>48971</v>
      </c>
      <c r="D156" s="96">
        <v>5.5E-2</v>
      </c>
      <c r="E156" s="97" t="s">
        <v>53</v>
      </c>
    </row>
    <row r="157" spans="1:5" x14ac:dyDescent="0.25">
      <c r="A157" s="94">
        <v>8.8520547945205479</v>
      </c>
      <c r="B157" s="98" t="s">
        <v>56</v>
      </c>
      <c r="C157" s="95">
        <v>48978</v>
      </c>
      <c r="D157" s="96">
        <v>3.6499999999999998E-2</v>
      </c>
      <c r="E157" s="97" t="s">
        <v>53</v>
      </c>
    </row>
    <row r="158" spans="1:5" x14ac:dyDescent="0.25">
      <c r="A158" s="94">
        <v>9.1780821917808222</v>
      </c>
      <c r="B158" s="98" t="s">
        <v>57</v>
      </c>
      <c r="C158" s="95">
        <v>49097</v>
      </c>
      <c r="D158" s="96">
        <v>4.2500000000000003E-2</v>
      </c>
      <c r="E158" s="97" t="s">
        <v>53</v>
      </c>
    </row>
    <row r="159" spans="1:5" x14ac:dyDescent="0.25">
      <c r="A159" s="94">
        <v>9.1780821917808222</v>
      </c>
      <c r="B159" s="98" t="s">
        <v>62</v>
      </c>
      <c r="C159" s="95">
        <v>49097</v>
      </c>
      <c r="D159" s="96">
        <v>4.0500000000000001E-2</v>
      </c>
      <c r="E159" s="97" t="s">
        <v>53</v>
      </c>
    </row>
    <row r="160" spans="1:5" x14ac:dyDescent="0.25">
      <c r="A160" s="94">
        <v>9.1780821917808222</v>
      </c>
      <c r="B160" s="98" t="s">
        <v>56</v>
      </c>
      <c r="C160" s="95">
        <v>49097</v>
      </c>
      <c r="D160" s="96">
        <v>4.1500000000000002E-2</v>
      </c>
      <c r="E160" s="97" t="s">
        <v>53</v>
      </c>
    </row>
    <row r="161" spans="1:5" x14ac:dyDescent="0.25">
      <c r="A161" s="94">
        <v>9.2219178082191782</v>
      </c>
      <c r="B161" s="98" t="s">
        <v>59</v>
      </c>
      <c r="C161" s="95">
        <v>49113</v>
      </c>
      <c r="D161" s="96">
        <v>4.1500000000000002E-2</v>
      </c>
      <c r="E161" s="97" t="s">
        <v>53</v>
      </c>
    </row>
    <row r="162" spans="1:5" x14ac:dyDescent="0.25">
      <c r="A162" s="94">
        <v>9.3780821917808215</v>
      </c>
      <c r="B162" s="98" t="s">
        <v>60</v>
      </c>
      <c r="C162" s="95">
        <v>49170</v>
      </c>
      <c r="D162" s="96">
        <v>4.0500000000000001E-2</v>
      </c>
      <c r="E162" s="97" t="s">
        <v>53</v>
      </c>
    </row>
    <row r="163" spans="1:5" x14ac:dyDescent="0.25">
      <c r="A163" s="94">
        <v>9.4273972602739722</v>
      </c>
      <c r="B163" s="98" t="s">
        <v>52</v>
      </c>
      <c r="C163" s="95">
        <v>49188</v>
      </c>
      <c r="D163" s="96">
        <v>4.4500000000000005E-2</v>
      </c>
      <c r="E163" s="97" t="s">
        <v>53</v>
      </c>
    </row>
    <row r="164" spans="1:5" x14ac:dyDescent="0.25">
      <c r="A164" s="94">
        <v>9.6794520547945204</v>
      </c>
      <c r="B164" s="98" t="s">
        <v>58</v>
      </c>
      <c r="C164" s="95">
        <v>49280</v>
      </c>
      <c r="D164" s="96">
        <v>3.85E-2</v>
      </c>
      <c r="E164" s="97" t="s">
        <v>53</v>
      </c>
    </row>
    <row r="165" spans="1:5" x14ac:dyDescent="0.25">
      <c r="A165" s="94">
        <v>9.6794520547945204</v>
      </c>
      <c r="B165" s="98" t="s">
        <v>56</v>
      </c>
      <c r="C165" s="95">
        <v>49280</v>
      </c>
      <c r="D165" s="96">
        <v>3.7999999999999999E-2</v>
      </c>
      <c r="E165" s="97" t="s">
        <v>53</v>
      </c>
    </row>
    <row r="166" spans="1:5" x14ac:dyDescent="0.25">
      <c r="A166" s="94">
        <v>10.175342465753424</v>
      </c>
      <c r="B166" s="98" t="s">
        <v>61</v>
      </c>
      <c r="C166" s="95">
        <v>49461</v>
      </c>
      <c r="D166" s="96">
        <v>3.85E-2</v>
      </c>
      <c r="E166" s="97" t="s">
        <v>53</v>
      </c>
    </row>
    <row r="167" spans="1:5" x14ac:dyDescent="0.25">
      <c r="A167" s="94">
        <v>10.175342465753424</v>
      </c>
      <c r="B167" s="98" t="s">
        <v>54</v>
      </c>
      <c r="C167" s="95">
        <v>49461</v>
      </c>
      <c r="D167" s="96">
        <v>3.95E-2</v>
      </c>
      <c r="E167" s="97" t="s">
        <v>53</v>
      </c>
    </row>
    <row r="168" spans="1:5" x14ac:dyDescent="0.25">
      <c r="A168" s="94">
        <v>10.175342465753424</v>
      </c>
      <c r="B168" s="98" t="s">
        <v>61</v>
      </c>
      <c r="C168" s="95">
        <v>49461</v>
      </c>
      <c r="D168" s="96">
        <v>4.9000000000000002E-2</v>
      </c>
      <c r="E168" s="97" t="s">
        <v>53</v>
      </c>
    </row>
    <row r="169" spans="1:5" x14ac:dyDescent="0.25">
      <c r="A169" s="94">
        <v>10.178082191780822</v>
      </c>
      <c r="B169" s="98" t="s">
        <v>57</v>
      </c>
      <c r="C169" s="95">
        <v>49462</v>
      </c>
      <c r="D169" s="96">
        <v>3.7000000000000005E-2</v>
      </c>
      <c r="E169" s="97" t="s">
        <v>53</v>
      </c>
    </row>
    <row r="170" spans="1:5" x14ac:dyDescent="0.25">
      <c r="A170" s="94">
        <v>10.178082191780822</v>
      </c>
      <c r="B170" s="98" t="s">
        <v>56</v>
      </c>
      <c r="C170" s="95">
        <v>49462</v>
      </c>
      <c r="D170" s="96">
        <v>3.6000000000000004E-2</v>
      </c>
      <c r="E170" s="97" t="s">
        <v>53</v>
      </c>
    </row>
    <row r="171" spans="1:5" x14ac:dyDescent="0.25">
      <c r="A171" s="94">
        <v>10.178082191780822</v>
      </c>
      <c r="B171" s="98" t="s">
        <v>56</v>
      </c>
      <c r="C171" s="95">
        <v>49462</v>
      </c>
      <c r="D171" s="96">
        <v>5.5999999999999994E-2</v>
      </c>
      <c r="E171" s="97" t="s">
        <v>53</v>
      </c>
    </row>
    <row r="172" spans="1:5" x14ac:dyDescent="0.25">
      <c r="A172" s="94">
        <v>10.178082191780822</v>
      </c>
      <c r="B172" s="98" t="s">
        <v>55</v>
      </c>
      <c r="C172" s="95">
        <v>49462</v>
      </c>
      <c r="D172" s="96">
        <v>3.7999999999999999E-2</v>
      </c>
      <c r="E172" s="97" t="s">
        <v>53</v>
      </c>
    </row>
    <row r="173" spans="1:5" x14ac:dyDescent="0.25">
      <c r="A173" s="94">
        <v>10.213698630136987</v>
      </c>
      <c r="B173" s="98" t="s">
        <v>62</v>
      </c>
      <c r="C173" s="95">
        <v>49475</v>
      </c>
      <c r="D173" s="96">
        <v>3.95E-2</v>
      </c>
      <c r="E173" s="97" t="s">
        <v>53</v>
      </c>
    </row>
    <row r="174" spans="1:5" x14ac:dyDescent="0.25">
      <c r="A174" s="94">
        <v>10.213698630136987</v>
      </c>
      <c r="B174" s="98" t="s">
        <v>62</v>
      </c>
      <c r="C174" s="95">
        <v>49475</v>
      </c>
      <c r="D174" s="96">
        <v>5.7000000000000002E-2</v>
      </c>
      <c r="E174" s="97" t="s">
        <v>53</v>
      </c>
    </row>
    <row r="175" spans="1:5" x14ac:dyDescent="0.25">
      <c r="A175" s="94">
        <v>10.221917808219178</v>
      </c>
      <c r="B175" s="98" t="s">
        <v>59</v>
      </c>
      <c r="C175" s="95">
        <v>49478</v>
      </c>
      <c r="D175" s="96">
        <v>5.4000000000000006E-2</v>
      </c>
      <c r="E175" s="97" t="s">
        <v>53</v>
      </c>
    </row>
    <row r="176" spans="1:5" x14ac:dyDescent="0.25">
      <c r="A176" s="94">
        <v>10.221917808219178</v>
      </c>
      <c r="B176" s="98" t="s">
        <v>59</v>
      </c>
      <c r="C176" s="95">
        <v>49478</v>
      </c>
      <c r="D176" s="96">
        <v>0.04</v>
      </c>
      <c r="E176" s="97" t="s">
        <v>53</v>
      </c>
    </row>
    <row r="177" spans="1:5" x14ac:dyDescent="0.25">
      <c r="A177" s="94">
        <v>10.438356164383562</v>
      </c>
      <c r="B177" s="98" t="s">
        <v>55</v>
      </c>
      <c r="C177" s="95">
        <v>49557</v>
      </c>
      <c r="D177" s="96">
        <v>5.5999999999999994E-2</v>
      </c>
      <c r="E177" s="97" t="s">
        <v>53</v>
      </c>
    </row>
    <row r="178" spans="1:5" x14ac:dyDescent="0.25">
      <c r="A178" s="94">
        <v>10.495890410958904</v>
      </c>
      <c r="B178" s="98" t="s">
        <v>60</v>
      </c>
      <c r="C178" s="95">
        <v>49578</v>
      </c>
      <c r="D178" s="96">
        <v>4.6500000000000007E-2</v>
      </c>
      <c r="E178" s="97" t="s">
        <v>53</v>
      </c>
    </row>
    <row r="179" spans="1:5" x14ac:dyDescent="0.25">
      <c r="A179" s="94">
        <v>11.67945205479452</v>
      </c>
      <c r="B179" s="98" t="s">
        <v>52</v>
      </c>
      <c r="C179" s="95">
        <v>50010</v>
      </c>
      <c r="D179" s="96">
        <v>5.7500000000000002E-2</v>
      </c>
      <c r="E179" s="97" t="s">
        <v>53</v>
      </c>
    </row>
    <row r="180" spans="1:5" x14ac:dyDescent="0.25">
      <c r="A180" s="94">
        <v>11.936986301369863</v>
      </c>
      <c r="B180" s="98" t="s">
        <v>57</v>
      </c>
      <c r="C180" s="95">
        <v>50104</v>
      </c>
      <c r="D180" s="96">
        <v>5.7000000000000002E-2</v>
      </c>
      <c r="E180" s="97" t="s">
        <v>53</v>
      </c>
    </row>
    <row r="181" spans="1:5" x14ac:dyDescent="0.25">
      <c r="A181" s="94">
        <v>11.936986301369863</v>
      </c>
      <c r="B181" s="98" t="s">
        <v>55</v>
      </c>
      <c r="C181" s="95">
        <v>50104</v>
      </c>
      <c r="D181" s="96">
        <v>0.05</v>
      </c>
      <c r="E181" s="97" t="s">
        <v>53</v>
      </c>
    </row>
    <row r="182" spans="1:5" x14ac:dyDescent="0.25">
      <c r="A182" s="94">
        <v>11.994520547945205</v>
      </c>
      <c r="B182" s="98" t="s">
        <v>60</v>
      </c>
      <c r="C182" s="95">
        <v>50125</v>
      </c>
      <c r="D182" s="96">
        <v>4.5499999999999999E-2</v>
      </c>
      <c r="E182" s="97" t="s">
        <v>53</v>
      </c>
    </row>
    <row r="183" spans="1:5" x14ac:dyDescent="0.25">
      <c r="A183" s="94">
        <v>12.178082191780822</v>
      </c>
      <c r="B183" s="98" t="s">
        <v>61</v>
      </c>
      <c r="C183" s="95">
        <v>50192</v>
      </c>
      <c r="D183" s="96">
        <v>4.4999999999999998E-2</v>
      </c>
      <c r="E183" s="97" t="s">
        <v>53</v>
      </c>
    </row>
    <row r="184" spans="1:5" x14ac:dyDescent="0.25">
      <c r="A184" s="94">
        <v>12.180821917808219</v>
      </c>
      <c r="B184" s="98" t="s">
        <v>56</v>
      </c>
      <c r="C184" s="95">
        <v>50193</v>
      </c>
      <c r="D184" s="96">
        <v>4.7E-2</v>
      </c>
      <c r="E184" s="97" t="s">
        <v>53</v>
      </c>
    </row>
    <row r="185" spans="1:5" x14ac:dyDescent="0.25">
      <c r="A185" s="94">
        <v>12.224657534246575</v>
      </c>
      <c r="B185" s="98" t="s">
        <v>59</v>
      </c>
      <c r="C185" s="95">
        <v>50209</v>
      </c>
      <c r="D185" s="96">
        <v>4.7E-2</v>
      </c>
      <c r="E185" s="97" t="s">
        <v>53</v>
      </c>
    </row>
    <row r="186" spans="1:5" x14ac:dyDescent="0.25">
      <c r="A186" s="94">
        <v>12.646575342465754</v>
      </c>
      <c r="B186" s="98" t="s">
        <v>62</v>
      </c>
      <c r="C186" s="95">
        <v>50363</v>
      </c>
      <c r="D186" s="96">
        <v>4.6500000000000007E-2</v>
      </c>
      <c r="E186" s="97" t="s">
        <v>53</v>
      </c>
    </row>
    <row r="187" spans="1:5" x14ac:dyDescent="0.25">
      <c r="A187" s="94">
        <v>12.936986301369863</v>
      </c>
      <c r="B187" s="98" t="s">
        <v>57</v>
      </c>
      <c r="C187" s="95">
        <v>50469</v>
      </c>
      <c r="D187" s="96">
        <v>4.5999999999999999E-2</v>
      </c>
      <c r="E187" s="97" t="s">
        <v>53</v>
      </c>
    </row>
    <row r="188" spans="1:5" x14ac:dyDescent="0.25">
      <c r="A188" s="94">
        <v>13.67945205479452</v>
      </c>
      <c r="B188" s="98" t="s">
        <v>52</v>
      </c>
      <c r="C188" s="95">
        <v>50740</v>
      </c>
      <c r="D188" s="96">
        <v>0.05</v>
      </c>
      <c r="E188" s="97" t="s">
        <v>53</v>
      </c>
    </row>
    <row r="189" spans="1:5" x14ac:dyDescent="0.25">
      <c r="A189" s="94">
        <v>14.180821917808219</v>
      </c>
      <c r="B189" s="98" t="s">
        <v>56</v>
      </c>
      <c r="C189" s="95">
        <v>50923</v>
      </c>
      <c r="D189" s="96">
        <v>4.5999999999999999E-2</v>
      </c>
      <c r="E189" s="97" t="s">
        <v>53</v>
      </c>
    </row>
    <row r="190" spans="1:5" x14ac:dyDescent="0.25">
      <c r="A190" s="94">
        <v>14.498630136986302</v>
      </c>
      <c r="B190" s="98" t="s">
        <v>60</v>
      </c>
      <c r="C190" s="95">
        <v>51039</v>
      </c>
      <c r="D190" s="96">
        <v>4.8000000000000001E-2</v>
      </c>
      <c r="E190" s="97" t="s">
        <v>53</v>
      </c>
    </row>
    <row r="191" spans="1:5" x14ac:dyDescent="0.25">
      <c r="A191" s="94">
        <v>14.93972602739726</v>
      </c>
      <c r="B191" s="98" t="s">
        <v>57</v>
      </c>
      <c r="C191" s="95">
        <v>51200</v>
      </c>
      <c r="D191" s="96">
        <v>4.6500000000000007E-2</v>
      </c>
      <c r="E191" s="97" t="s">
        <v>53</v>
      </c>
    </row>
    <row r="192" spans="1:5" x14ac:dyDescent="0.25">
      <c r="A192" s="94">
        <v>15.180821917808219</v>
      </c>
      <c r="B192" s="98" t="s">
        <v>55</v>
      </c>
      <c r="C192" s="95">
        <v>51288</v>
      </c>
      <c r="D192" s="96">
        <v>4.7500000000000001E-2</v>
      </c>
      <c r="E192" s="97" t="s">
        <v>53</v>
      </c>
    </row>
    <row r="193" spans="1:5" x14ac:dyDescent="0.25">
      <c r="A193" s="94">
        <v>15.227397260273973</v>
      </c>
      <c r="B193" s="98" t="s">
        <v>59</v>
      </c>
      <c r="C193" s="95">
        <v>51305</v>
      </c>
      <c r="D193" s="96">
        <v>4.9500000000000002E-2</v>
      </c>
      <c r="E193" s="97" t="s">
        <v>53</v>
      </c>
    </row>
    <row r="194" spans="1:5" x14ac:dyDescent="0.25">
      <c r="A194" s="94">
        <v>15.682191780821919</v>
      </c>
      <c r="B194" s="98" t="s">
        <v>54</v>
      </c>
      <c r="C194" s="95">
        <v>51471</v>
      </c>
      <c r="D194" s="96">
        <v>4.4999999999999998E-2</v>
      </c>
      <c r="E194" s="97" t="s">
        <v>53</v>
      </c>
    </row>
    <row r="195" spans="1:5" x14ac:dyDescent="0.25">
      <c r="A195" s="94">
        <v>15.93972602739726</v>
      </c>
      <c r="B195" s="98" t="s">
        <v>57</v>
      </c>
      <c r="C195" s="95">
        <v>51565</v>
      </c>
      <c r="D195" s="96">
        <v>4.0999999999999995E-2</v>
      </c>
      <c r="E195" s="97" t="s">
        <v>53</v>
      </c>
    </row>
    <row r="196" spans="1:5" x14ac:dyDescent="0.25">
      <c r="A196" s="94">
        <v>16.145205479452056</v>
      </c>
      <c r="B196" s="98" t="s">
        <v>62</v>
      </c>
      <c r="C196" s="95">
        <v>51640</v>
      </c>
      <c r="D196" s="96">
        <v>4.5999999999999999E-2</v>
      </c>
      <c r="E196" s="97" t="s">
        <v>53</v>
      </c>
    </row>
    <row r="197" spans="1:5" x14ac:dyDescent="0.25">
      <c r="A197" s="94">
        <v>16.18082191780822</v>
      </c>
      <c r="B197" s="98" t="s">
        <v>61</v>
      </c>
      <c r="C197" s="95">
        <v>51653</v>
      </c>
      <c r="D197" s="96">
        <v>4.7E-2</v>
      </c>
      <c r="E197" s="97" t="s">
        <v>53</v>
      </c>
    </row>
    <row r="198" spans="1:5" x14ac:dyDescent="0.25">
      <c r="A198" s="94">
        <v>16.183561643835617</v>
      </c>
      <c r="B198" s="98" t="s">
        <v>56</v>
      </c>
      <c r="C198" s="95">
        <v>51654</v>
      </c>
      <c r="D198" s="96">
        <v>4.6500000000000007E-2</v>
      </c>
      <c r="E198" s="97" t="s">
        <v>53</v>
      </c>
    </row>
    <row r="199" spans="1:5" x14ac:dyDescent="0.25">
      <c r="A199" s="94">
        <v>16.186301369863013</v>
      </c>
      <c r="B199" s="98" t="s">
        <v>60</v>
      </c>
      <c r="C199" s="95">
        <v>51655</v>
      </c>
      <c r="D199" s="96">
        <v>4.8000000000000001E-2</v>
      </c>
      <c r="E199" s="97" t="s">
        <v>53</v>
      </c>
    </row>
    <row r="200" spans="1:5" x14ac:dyDescent="0.25">
      <c r="A200" s="94">
        <v>16.682191780821917</v>
      </c>
      <c r="B200" s="98" t="s">
        <v>52</v>
      </c>
      <c r="C200" s="95">
        <v>51836</v>
      </c>
      <c r="D200" s="96">
        <v>0.05</v>
      </c>
      <c r="E200" s="97" t="s">
        <v>53</v>
      </c>
    </row>
    <row r="201" spans="1:5" x14ac:dyDescent="0.25">
      <c r="A201" s="94">
        <v>16.857534246575341</v>
      </c>
      <c r="B201" s="98" t="s">
        <v>55</v>
      </c>
      <c r="C201" s="95">
        <v>51900</v>
      </c>
      <c r="D201" s="96">
        <v>3.4000000000000002E-2</v>
      </c>
      <c r="E201" s="97" t="s">
        <v>53</v>
      </c>
    </row>
    <row r="202" spans="1:5" x14ac:dyDescent="0.25">
      <c r="A202" s="94">
        <v>16.93972602739726</v>
      </c>
      <c r="B202" s="98" t="s">
        <v>57</v>
      </c>
      <c r="C202" s="95">
        <v>51930</v>
      </c>
      <c r="D202" s="96">
        <v>4.4000000000000004E-2</v>
      </c>
      <c r="E202" s="97" t="s">
        <v>53</v>
      </c>
    </row>
    <row r="203" spans="1:5" x14ac:dyDescent="0.25">
      <c r="A203" s="94">
        <v>17.18082191780822</v>
      </c>
      <c r="B203" s="98" t="s">
        <v>61</v>
      </c>
      <c r="C203" s="95">
        <v>52018</v>
      </c>
      <c r="D203" s="96">
        <v>4.4000000000000004E-2</v>
      </c>
      <c r="E203" s="97" t="s">
        <v>53</v>
      </c>
    </row>
    <row r="204" spans="1:5" x14ac:dyDescent="0.25">
      <c r="A204" s="94">
        <v>17.227397260273971</v>
      </c>
      <c r="B204" s="98" t="s">
        <v>59</v>
      </c>
      <c r="C204" s="95">
        <v>52035</v>
      </c>
      <c r="D204" s="96">
        <v>4.2999999999999997E-2</v>
      </c>
      <c r="E204" s="97" t="s">
        <v>53</v>
      </c>
    </row>
    <row r="205" spans="1:5" x14ac:dyDescent="0.25">
      <c r="A205" s="94">
        <v>17.252054794520546</v>
      </c>
      <c r="B205" s="98" t="s">
        <v>62</v>
      </c>
      <c r="C205" s="95">
        <v>52044</v>
      </c>
      <c r="D205" s="96">
        <v>3.6499999999999998E-2</v>
      </c>
      <c r="E205" s="97" t="s">
        <v>53</v>
      </c>
    </row>
    <row r="206" spans="1:5" x14ac:dyDescent="0.25">
      <c r="A206" s="94">
        <v>17.93972602739726</v>
      </c>
      <c r="B206" s="98" t="s">
        <v>57</v>
      </c>
      <c r="C206" s="95">
        <v>52295</v>
      </c>
      <c r="D206" s="96">
        <v>3.3500000000000002E-2</v>
      </c>
      <c r="E206" s="97" t="s">
        <v>53</v>
      </c>
    </row>
    <row r="207" spans="1:5" x14ac:dyDescent="0.25">
      <c r="A207" s="94">
        <v>18.183561643835617</v>
      </c>
      <c r="B207" s="98" t="s">
        <v>56</v>
      </c>
      <c r="C207" s="95">
        <v>52384</v>
      </c>
      <c r="D207" s="96">
        <v>3.5000000000000003E-2</v>
      </c>
      <c r="E207" s="97" t="s">
        <v>53</v>
      </c>
    </row>
    <row r="208" spans="1:5" x14ac:dyDescent="0.25">
      <c r="A208" s="94">
        <v>18.186301369863013</v>
      </c>
      <c r="B208" s="98" t="s">
        <v>60</v>
      </c>
      <c r="C208" s="95">
        <v>52385</v>
      </c>
      <c r="D208" s="96">
        <v>3.5499999999999997E-2</v>
      </c>
      <c r="E208" s="97" t="s">
        <v>53</v>
      </c>
    </row>
    <row r="209" spans="1:5" x14ac:dyDescent="0.25">
      <c r="A209" s="94">
        <v>18.682191780821917</v>
      </c>
      <c r="B209" s="98" t="s">
        <v>54</v>
      </c>
      <c r="C209" s="95">
        <v>52566</v>
      </c>
      <c r="D209" s="96">
        <v>3.4500000000000003E-2</v>
      </c>
      <c r="E209" s="97" t="s">
        <v>53</v>
      </c>
    </row>
    <row r="210" spans="1:5" x14ac:dyDescent="0.25">
      <c r="A210" s="94">
        <v>18.682191780821917</v>
      </c>
      <c r="B210" s="98" t="s">
        <v>52</v>
      </c>
      <c r="C210" s="95">
        <v>52566</v>
      </c>
      <c r="D210" s="96">
        <v>4.2500000000000003E-2</v>
      </c>
      <c r="E210" s="97" t="s">
        <v>53</v>
      </c>
    </row>
    <row r="211" spans="1:5" x14ac:dyDescent="0.25">
      <c r="A211" s="94">
        <v>19.230136986301371</v>
      </c>
      <c r="B211" s="98" t="s">
        <v>59</v>
      </c>
      <c r="C211" s="95">
        <v>52766</v>
      </c>
      <c r="D211" s="96">
        <v>3.2000000000000001E-2</v>
      </c>
      <c r="E211" s="97" t="s">
        <v>53</v>
      </c>
    </row>
    <row r="212" spans="1:5" x14ac:dyDescent="0.25">
      <c r="A212" s="94">
        <v>20.183561643835617</v>
      </c>
      <c r="B212" s="98" t="s">
        <v>61</v>
      </c>
      <c r="C212" s="95">
        <v>53114</v>
      </c>
      <c r="D212" s="96">
        <v>3.4500000000000003E-2</v>
      </c>
      <c r="E212" s="97" t="s">
        <v>53</v>
      </c>
    </row>
    <row r="213" spans="1:5" x14ac:dyDescent="0.25">
      <c r="A213" s="94">
        <v>20.186301369863013</v>
      </c>
      <c r="B213" s="98" t="s">
        <v>55</v>
      </c>
      <c r="C213" s="95">
        <v>53115</v>
      </c>
      <c r="D213" s="96">
        <v>3.9E-2</v>
      </c>
      <c r="E213" s="97" t="s">
        <v>53</v>
      </c>
    </row>
    <row r="214" spans="1:5" x14ac:dyDescent="0.25">
      <c r="A214" s="94">
        <v>20.186301369863013</v>
      </c>
      <c r="B214" s="98" t="s">
        <v>56</v>
      </c>
      <c r="C214" s="95">
        <v>53115</v>
      </c>
      <c r="D214" s="96">
        <v>3.4500000000000003E-2</v>
      </c>
      <c r="E214" s="97" t="s">
        <v>53</v>
      </c>
    </row>
    <row r="215" spans="1:5" x14ac:dyDescent="0.25">
      <c r="A215" s="94">
        <v>20.386301369863013</v>
      </c>
      <c r="B215" s="98" t="s">
        <v>60</v>
      </c>
      <c r="C215" s="95">
        <v>53188</v>
      </c>
      <c r="D215" s="96">
        <v>3.7999999999999999E-2</v>
      </c>
      <c r="E215" s="97" t="s">
        <v>53</v>
      </c>
    </row>
    <row r="216" spans="1:5" x14ac:dyDescent="0.25">
      <c r="A216" s="94">
        <v>20.446575342465753</v>
      </c>
      <c r="B216" s="98" t="s">
        <v>57</v>
      </c>
      <c r="C216" s="95">
        <v>53210</v>
      </c>
      <c r="D216" s="96">
        <v>4.0500000000000001E-2</v>
      </c>
      <c r="E216" s="97" t="s">
        <v>53</v>
      </c>
    </row>
    <row r="217" spans="1:5" x14ac:dyDescent="0.25">
      <c r="A217" s="94">
        <v>20.684931506849313</v>
      </c>
      <c r="B217" s="98" t="s">
        <v>52</v>
      </c>
      <c r="C217" s="95">
        <v>53297</v>
      </c>
      <c r="D217" s="96">
        <v>3.5000000000000003E-2</v>
      </c>
      <c r="E217" s="97" t="s">
        <v>53</v>
      </c>
    </row>
    <row r="218" spans="1:5" x14ac:dyDescent="0.25">
      <c r="A218" s="94">
        <v>21.446575342465753</v>
      </c>
      <c r="B218" s="98" t="s">
        <v>57</v>
      </c>
      <c r="C218" s="95">
        <v>53575</v>
      </c>
      <c r="D218" s="96">
        <v>2.8500000000000001E-2</v>
      </c>
      <c r="E218" s="97" t="s">
        <v>53</v>
      </c>
    </row>
    <row r="219" spans="1:5" x14ac:dyDescent="0.25">
      <c r="A219" s="94">
        <v>21.561643835616437</v>
      </c>
      <c r="B219" s="98" t="s">
        <v>58</v>
      </c>
      <c r="C219" s="95">
        <v>53617</v>
      </c>
      <c r="D219" s="96">
        <v>3.3000000000000002E-2</v>
      </c>
      <c r="E219" s="97" t="s">
        <v>53</v>
      </c>
    </row>
    <row r="220" spans="1:5" x14ac:dyDescent="0.25">
      <c r="A220" s="94">
        <v>21.684931506849313</v>
      </c>
      <c r="B220" s="98" t="s">
        <v>54</v>
      </c>
      <c r="C220" s="95">
        <v>53662</v>
      </c>
      <c r="D220" s="96">
        <v>3.3000000000000002E-2</v>
      </c>
      <c r="E220" s="97" t="s">
        <v>53</v>
      </c>
    </row>
    <row r="221" spans="1:5" x14ac:dyDescent="0.25">
      <c r="A221" s="94">
        <v>21.687671232876713</v>
      </c>
      <c r="B221" s="98" t="s">
        <v>55</v>
      </c>
      <c r="C221" s="95">
        <v>53663</v>
      </c>
      <c r="D221" s="96">
        <v>2.75E-2</v>
      </c>
      <c r="E221" s="97" t="s">
        <v>53</v>
      </c>
    </row>
    <row r="222" spans="1:5" x14ac:dyDescent="0.25">
      <c r="A222" s="94">
        <v>21.687671232876713</v>
      </c>
      <c r="B222" s="98" t="s">
        <v>56</v>
      </c>
      <c r="C222" s="95">
        <v>53663</v>
      </c>
      <c r="D222" s="96">
        <v>2.8999999999999998E-2</v>
      </c>
      <c r="E222" s="97" t="s">
        <v>53</v>
      </c>
    </row>
    <row r="223" spans="1:5" x14ac:dyDescent="0.25">
      <c r="A223" s="94">
        <v>23.18904109589041</v>
      </c>
      <c r="B223" s="98" t="s">
        <v>55</v>
      </c>
      <c r="C223" s="95">
        <v>54211</v>
      </c>
      <c r="D223" s="96">
        <v>3.3000000000000002E-2</v>
      </c>
      <c r="E223" s="97" t="s">
        <v>53</v>
      </c>
    </row>
    <row r="224" spans="1:5" x14ac:dyDescent="0.25">
      <c r="A224" s="94">
        <v>23.18904109589041</v>
      </c>
      <c r="B224" s="98" t="s">
        <v>56</v>
      </c>
      <c r="C224" s="95">
        <v>54211</v>
      </c>
      <c r="D224" s="96">
        <v>2.7999999999999997E-2</v>
      </c>
      <c r="E224" s="97" t="s">
        <v>53</v>
      </c>
    </row>
    <row r="225" spans="1:5" x14ac:dyDescent="0.25">
      <c r="A225" s="94">
        <v>23.232876712328768</v>
      </c>
      <c r="B225" s="98" t="s">
        <v>59</v>
      </c>
      <c r="C225" s="95">
        <v>54227</v>
      </c>
      <c r="D225" s="96">
        <v>2.7999999999999997E-2</v>
      </c>
      <c r="E225" s="97" t="s">
        <v>53</v>
      </c>
    </row>
    <row r="226" spans="1:5" x14ac:dyDescent="0.25">
      <c r="A226" s="94">
        <v>23.389041095890413</v>
      </c>
      <c r="B226" s="98" t="s">
        <v>60</v>
      </c>
      <c r="C226" s="95">
        <v>54284</v>
      </c>
      <c r="D226" s="96">
        <v>3.1E-2</v>
      </c>
      <c r="E226" s="97" t="s">
        <v>53</v>
      </c>
    </row>
    <row r="227" spans="1:5" x14ac:dyDescent="0.25">
      <c r="A227" s="94">
        <v>23.449315068493149</v>
      </c>
      <c r="B227" s="98" t="s">
        <v>57</v>
      </c>
      <c r="C227" s="95">
        <v>54306</v>
      </c>
      <c r="D227" s="96">
        <v>3.4000000000000002E-2</v>
      </c>
      <c r="E227" s="97" t="s">
        <v>53</v>
      </c>
    </row>
    <row r="228" spans="1:5" x14ac:dyDescent="0.25">
      <c r="A228" s="94">
        <v>23.564383561643837</v>
      </c>
      <c r="B228" s="98" t="s">
        <v>58</v>
      </c>
      <c r="C228" s="95">
        <v>54348</v>
      </c>
      <c r="D228" s="96">
        <v>3.7000000000000005E-2</v>
      </c>
      <c r="E228" s="97" t="s">
        <v>53</v>
      </c>
    </row>
    <row r="229" spans="1:5" x14ac:dyDescent="0.25">
      <c r="A229" s="94">
        <v>23.687671232876713</v>
      </c>
      <c r="B229" s="98" t="s">
        <v>54</v>
      </c>
      <c r="C229" s="95">
        <v>54393</v>
      </c>
      <c r="D229" s="96">
        <v>3.0499999999999999E-2</v>
      </c>
      <c r="E229" s="97" t="s">
        <v>53</v>
      </c>
    </row>
    <row r="230" spans="1:5" x14ac:dyDescent="0.25">
      <c r="A230" s="94">
        <v>23.687671232876713</v>
      </c>
      <c r="B230" s="98" t="s">
        <v>52</v>
      </c>
      <c r="C230" s="95">
        <v>54393</v>
      </c>
      <c r="D230" s="96">
        <v>3.5000000000000003E-2</v>
      </c>
      <c r="E230" s="97" t="s">
        <v>53</v>
      </c>
    </row>
    <row r="231" spans="1:5" x14ac:dyDescent="0.25">
      <c r="A231" s="94">
        <v>24.18904109589041</v>
      </c>
      <c r="B231" s="98" t="s">
        <v>56</v>
      </c>
      <c r="C231" s="95">
        <v>54576</v>
      </c>
      <c r="D231" s="96">
        <v>2.8999999999999998E-2</v>
      </c>
      <c r="E231" s="97" t="s">
        <v>53</v>
      </c>
    </row>
    <row r="232" spans="1:5" x14ac:dyDescent="0.25">
      <c r="A232" s="94">
        <v>24.945205479452056</v>
      </c>
      <c r="B232" s="98" t="s">
        <v>57</v>
      </c>
      <c r="C232" s="95">
        <v>54852</v>
      </c>
      <c r="D232" s="96">
        <v>3.2000000000000001E-2</v>
      </c>
      <c r="E232" s="97" t="s">
        <v>53</v>
      </c>
    </row>
    <row r="233" spans="1:5" x14ac:dyDescent="0.25">
      <c r="A233" s="94">
        <v>25.186301369863013</v>
      </c>
      <c r="B233" s="98" t="s">
        <v>54</v>
      </c>
      <c r="C233" s="95">
        <v>54940</v>
      </c>
      <c r="D233" s="96">
        <v>3.1E-2</v>
      </c>
      <c r="E233" s="97" t="s">
        <v>53</v>
      </c>
    </row>
    <row r="234" spans="1:5" x14ac:dyDescent="0.25">
      <c r="A234" s="94">
        <v>25.18904109589041</v>
      </c>
      <c r="B234" s="98" t="s">
        <v>55</v>
      </c>
      <c r="C234" s="95">
        <v>54941</v>
      </c>
      <c r="D234" s="96">
        <v>3.1E-2</v>
      </c>
      <c r="E234" s="97" t="s">
        <v>53</v>
      </c>
    </row>
    <row r="235" spans="1:5" x14ac:dyDescent="0.25">
      <c r="A235" s="94">
        <v>25.232876712328768</v>
      </c>
      <c r="B235" s="98" t="s">
        <v>59</v>
      </c>
      <c r="C235" s="95">
        <v>54957</v>
      </c>
      <c r="D235" s="96">
        <v>2.9500000000000002E-2</v>
      </c>
      <c r="E235" s="97" t="s">
        <v>53</v>
      </c>
    </row>
    <row r="236" spans="1:5" x14ac:dyDescent="0.25">
      <c r="A236" s="94">
        <v>25.389041095890413</v>
      </c>
      <c r="B236" s="98" t="s">
        <v>60</v>
      </c>
      <c r="C236" s="95">
        <v>55014</v>
      </c>
      <c r="D236" s="96">
        <v>3.0499999999999999E-2</v>
      </c>
      <c r="E236" s="97" t="s">
        <v>53</v>
      </c>
    </row>
    <row r="237" spans="1:5" x14ac:dyDescent="0.25">
      <c r="A237" s="94">
        <v>25.564383561643837</v>
      </c>
      <c r="B237" s="98" t="s">
        <v>58</v>
      </c>
      <c r="C237" s="95">
        <v>55078</v>
      </c>
      <c r="D237" s="96">
        <v>2.6499999999999999E-2</v>
      </c>
      <c r="E237" s="97" t="s">
        <v>53</v>
      </c>
    </row>
    <row r="238" spans="1:5" x14ac:dyDescent="0.25">
      <c r="A238" s="94">
        <v>25.69041095890411</v>
      </c>
      <c r="B238" s="98" t="s">
        <v>56</v>
      </c>
      <c r="C238" s="95">
        <v>55124</v>
      </c>
      <c r="D238" s="96">
        <v>2.6499999999999999E-2</v>
      </c>
      <c r="E238" s="97" t="s">
        <v>53</v>
      </c>
    </row>
    <row r="239" spans="1:5" x14ac:dyDescent="0.25">
      <c r="A239" s="94">
        <v>26.687671232876713</v>
      </c>
      <c r="B239" s="98" t="s">
        <v>62</v>
      </c>
      <c r="C239" s="95">
        <v>55488</v>
      </c>
      <c r="D239" s="96">
        <v>2.6499999999999999E-2</v>
      </c>
      <c r="E239" s="97" t="s">
        <v>53</v>
      </c>
    </row>
    <row r="240" spans="1:5" x14ac:dyDescent="0.25">
      <c r="A240" s="94">
        <v>26.687671232876713</v>
      </c>
      <c r="B240" s="98" t="s">
        <v>61</v>
      </c>
      <c r="C240" s="95">
        <v>55488</v>
      </c>
      <c r="D240" s="96">
        <v>3.15E-2</v>
      </c>
      <c r="E240" s="97" t="s">
        <v>53</v>
      </c>
    </row>
    <row r="241" spans="1:5" x14ac:dyDescent="0.25">
      <c r="A241" s="94">
        <v>26.687671232876713</v>
      </c>
      <c r="B241" s="98" t="s">
        <v>52</v>
      </c>
      <c r="C241" s="95">
        <v>55488</v>
      </c>
      <c r="D241" s="96">
        <v>3.1E-2</v>
      </c>
      <c r="E241" s="97" t="s">
        <v>53</v>
      </c>
    </row>
    <row r="242" spans="1:5" x14ac:dyDescent="0.25">
      <c r="A242" s="94">
        <v>26.69041095890411</v>
      </c>
      <c r="B242" s="98" t="s">
        <v>56</v>
      </c>
      <c r="C242" s="95">
        <v>55489</v>
      </c>
      <c r="D242" s="96">
        <v>1.9E-2</v>
      </c>
      <c r="E242" s="97" t="s">
        <v>53</v>
      </c>
    </row>
    <row r="243" spans="1:5" x14ac:dyDescent="0.25">
      <c r="A243" s="94">
        <v>27.18904109589041</v>
      </c>
      <c r="B243" s="98" t="s">
        <v>54</v>
      </c>
      <c r="C243" s="95">
        <v>55671</v>
      </c>
      <c r="D243" s="96">
        <v>2.9500000000000002E-2</v>
      </c>
      <c r="E243" s="97" t="s">
        <v>53</v>
      </c>
    </row>
    <row r="244" spans="1:5" x14ac:dyDescent="0.25">
      <c r="A244" s="94">
        <v>27.235616438356164</v>
      </c>
      <c r="B244" s="98" t="s">
        <v>59</v>
      </c>
      <c r="C244" s="95">
        <v>55688</v>
      </c>
      <c r="D244" s="96">
        <v>2.75E-2</v>
      </c>
      <c r="E244" s="97" t="s">
        <v>53</v>
      </c>
    </row>
    <row r="245" spans="1:5" x14ac:dyDescent="0.25">
      <c r="A245" s="94">
        <v>27.391780821917809</v>
      </c>
      <c r="B245" s="98" t="s">
        <v>60</v>
      </c>
      <c r="C245" s="95">
        <v>55745</v>
      </c>
      <c r="D245" s="96">
        <v>2.8999999999999998E-2</v>
      </c>
      <c r="E245" s="97" t="s">
        <v>53</v>
      </c>
    </row>
    <row r="246" spans="1:5" x14ac:dyDescent="0.25">
      <c r="A246" s="94">
        <v>27.452054794520549</v>
      </c>
      <c r="B246" s="98" t="s">
        <v>57</v>
      </c>
      <c r="C246" s="95">
        <v>55767</v>
      </c>
      <c r="D246" s="96">
        <v>2.0499999999999997E-2</v>
      </c>
      <c r="E246" s="97" t="s">
        <v>53</v>
      </c>
    </row>
    <row r="247" spans="1:5" x14ac:dyDescent="0.25">
      <c r="A247" s="94">
        <v>27.693150684931506</v>
      </c>
      <c r="B247" s="98" t="s">
        <v>58</v>
      </c>
      <c r="C247" s="95">
        <v>55855</v>
      </c>
      <c r="D247" s="96">
        <v>3.15E-2</v>
      </c>
      <c r="E247" s="97" t="s">
        <v>53</v>
      </c>
    </row>
    <row r="248" spans="1:5" x14ac:dyDescent="0.25">
      <c r="A248" s="94">
        <v>27.693150684931506</v>
      </c>
      <c r="B248" s="98" t="s">
        <v>55</v>
      </c>
      <c r="C248" s="95">
        <v>55855</v>
      </c>
      <c r="D248" s="96">
        <v>2.7999999999999997E-2</v>
      </c>
      <c r="E248" s="97" t="s">
        <v>53</v>
      </c>
    </row>
    <row r="249" spans="1:5" x14ac:dyDescent="0.25">
      <c r="A249" s="94">
        <v>27.693150684931506</v>
      </c>
      <c r="B249" s="98" t="s">
        <v>56</v>
      </c>
      <c r="C249" s="95">
        <v>55855</v>
      </c>
      <c r="D249" s="96">
        <v>2.5499999999999998E-2</v>
      </c>
      <c r="E249" s="97" t="s">
        <v>53</v>
      </c>
    </row>
    <row r="250" spans="1:5" x14ac:dyDescent="0.25">
      <c r="A250" s="94">
        <v>27.81917808219178</v>
      </c>
      <c r="B250" s="98" t="s">
        <v>62</v>
      </c>
      <c r="C250" s="95">
        <v>55901</v>
      </c>
      <c r="D250" s="96">
        <v>3.6000000000000004E-2</v>
      </c>
      <c r="E250" s="97" t="s">
        <v>53</v>
      </c>
    </row>
    <row r="251" spans="1:5" x14ac:dyDescent="0.25">
      <c r="A251" s="94">
        <v>28.452054794520549</v>
      </c>
      <c r="B251" s="98" t="s">
        <v>57</v>
      </c>
      <c r="C251" s="95">
        <v>56132</v>
      </c>
      <c r="D251" s="96">
        <v>3.7999999999999999E-2</v>
      </c>
      <c r="E251" s="97" t="s">
        <v>53</v>
      </c>
    </row>
    <row r="252" spans="1:5" x14ac:dyDescent="0.25">
      <c r="A252" s="94">
        <v>28.69041095890411</v>
      </c>
      <c r="B252" s="98" t="s">
        <v>52</v>
      </c>
      <c r="C252" s="95">
        <v>56219</v>
      </c>
      <c r="D252" s="96">
        <v>2.8500000000000001E-2</v>
      </c>
      <c r="E252" s="97" t="s">
        <v>53</v>
      </c>
    </row>
    <row r="253" spans="1:5" x14ac:dyDescent="0.25">
      <c r="A253" s="94">
        <v>28.693150684931506</v>
      </c>
      <c r="B253" s="98" t="s">
        <v>56</v>
      </c>
      <c r="C253" s="95">
        <v>56220</v>
      </c>
      <c r="D253" s="96">
        <v>3.7499999999999999E-2</v>
      </c>
      <c r="E253" s="97" t="s">
        <v>53</v>
      </c>
    </row>
    <row r="254" spans="1:5" x14ac:dyDescent="0.25">
      <c r="A254" s="94">
        <v>28.736986301369864</v>
      </c>
      <c r="B254" s="98" t="s">
        <v>59</v>
      </c>
      <c r="C254" s="95">
        <v>56236</v>
      </c>
      <c r="D254" s="96">
        <v>4.2500000000000003E-2</v>
      </c>
      <c r="E254" s="97" t="s">
        <v>53</v>
      </c>
    </row>
    <row r="255" spans="1:5" x14ac:dyDescent="0.25">
      <c r="A255" s="94">
        <v>28.947945205479453</v>
      </c>
      <c r="B255" s="98" t="s">
        <v>55</v>
      </c>
      <c r="C255" s="95">
        <v>56313</v>
      </c>
      <c r="D255" s="96">
        <v>3.7499999999999999E-2</v>
      </c>
      <c r="E255" s="97" t="s">
        <v>53</v>
      </c>
    </row>
    <row r="256" spans="1:5" x14ac:dyDescent="0.25">
      <c r="A256" s="94">
        <v>29.391780821917809</v>
      </c>
      <c r="B256" s="98" t="s">
        <v>60</v>
      </c>
      <c r="C256" s="95">
        <v>56475</v>
      </c>
      <c r="D256" s="96">
        <v>0.05</v>
      </c>
      <c r="E256" s="97" t="s">
        <v>53</v>
      </c>
    </row>
    <row r="257" spans="1:5" x14ac:dyDescent="0.25">
      <c r="A257" s="94">
        <v>29.539726027397261</v>
      </c>
      <c r="B257" s="98" t="s">
        <v>56</v>
      </c>
      <c r="C257" s="95">
        <v>56529</v>
      </c>
      <c r="D257" s="96">
        <v>4.0999999999999995E-2</v>
      </c>
      <c r="E257" s="97" t="s">
        <v>53</v>
      </c>
    </row>
    <row r="258" spans="1:5" x14ac:dyDescent="0.25">
      <c r="A258" s="94">
        <v>29.69041095890411</v>
      </c>
      <c r="B258" s="98" t="s">
        <v>54</v>
      </c>
      <c r="C258" s="95">
        <v>56584</v>
      </c>
      <c r="D258" s="96">
        <v>4.4500000000000005E-2</v>
      </c>
      <c r="E258" s="97" t="s">
        <v>53</v>
      </c>
    </row>
    <row r="259" spans="1:5" x14ac:dyDescent="0.25">
      <c r="A259" s="94">
        <v>29.69041095890411</v>
      </c>
      <c r="B259" s="98" t="s">
        <v>61</v>
      </c>
      <c r="C259" s="95">
        <v>56584</v>
      </c>
      <c r="D259" s="96">
        <v>4.7500000000000001E-2</v>
      </c>
      <c r="E259" s="97" t="s">
        <v>53</v>
      </c>
    </row>
    <row r="260" spans="1:5" x14ac:dyDescent="0.25">
      <c r="A260" s="94">
        <v>29.693150684931506</v>
      </c>
      <c r="B260" s="98" t="s">
        <v>55</v>
      </c>
      <c r="C260" s="95">
        <v>56585</v>
      </c>
      <c r="D260" s="96">
        <v>4.2000000000000003E-2</v>
      </c>
      <c r="E260" s="97" t="s">
        <v>53</v>
      </c>
    </row>
    <row r="261" spans="1:5" x14ac:dyDescent="0.25">
      <c r="A261" s="94">
        <v>29.693150684931506</v>
      </c>
      <c r="B261" s="98" t="s">
        <v>56</v>
      </c>
      <c r="C261" s="95">
        <v>56585</v>
      </c>
      <c r="D261" s="96">
        <v>4.1500000000000002E-2</v>
      </c>
      <c r="E261" s="97" t="s">
        <v>53</v>
      </c>
    </row>
    <row r="262" spans="1:5" x14ac:dyDescent="0.25">
      <c r="A262" s="94">
        <v>30.194520547945206</v>
      </c>
      <c r="B262" s="98" t="s">
        <v>60</v>
      </c>
      <c r="C262" s="95">
        <v>56768</v>
      </c>
      <c r="D262" s="96">
        <v>3.5499999999999997E-2</v>
      </c>
      <c r="E262" s="97" t="s">
        <v>53</v>
      </c>
    </row>
    <row r="263" spans="1:5" x14ac:dyDescent="0.25">
      <c r="A263" s="94">
        <v>30.452054794520549</v>
      </c>
      <c r="B263" s="98" t="s">
        <v>57</v>
      </c>
      <c r="C263" s="95">
        <v>56862</v>
      </c>
      <c r="D263" s="96">
        <v>4.4000000000000004E-2</v>
      </c>
      <c r="E263" s="97" t="s">
        <v>53</v>
      </c>
    </row>
    <row r="264" spans="1:5" x14ac:dyDescent="0.25">
      <c r="A264" s="94">
        <v>30.69041095890411</v>
      </c>
      <c r="B264" s="98" t="s">
        <v>61</v>
      </c>
      <c r="C264" s="95">
        <v>56949</v>
      </c>
      <c r="D264" s="96">
        <v>4.5999999999999999E-2</v>
      </c>
      <c r="E264" s="97" t="s">
        <v>53</v>
      </c>
    </row>
    <row r="265" spans="1:5" x14ac:dyDescent="0.25">
      <c r="A265" s="94">
        <v>30.69041095890411</v>
      </c>
      <c r="B265" s="98" t="s">
        <v>52</v>
      </c>
      <c r="C265" s="95">
        <v>56949</v>
      </c>
      <c r="D265" s="96">
        <v>4.4000000000000004E-2</v>
      </c>
      <c r="E265" s="97" t="s">
        <v>53</v>
      </c>
    </row>
    <row r="266" spans="1:5" x14ac:dyDescent="0.25">
      <c r="A266" s="94">
        <v>30.693150684931506</v>
      </c>
      <c r="B266" s="98" t="s">
        <v>56</v>
      </c>
      <c r="C266" s="95">
        <v>56950</v>
      </c>
      <c r="D266" s="96">
        <v>4.5999999999999999E-2</v>
      </c>
      <c r="E266" s="97" t="s">
        <v>53</v>
      </c>
    </row>
    <row r="267" spans="1:5" x14ac:dyDescent="0.25">
      <c r="A267" s="94">
        <v>30.736986301369864</v>
      </c>
      <c r="B267" s="98" t="s">
        <v>59</v>
      </c>
      <c r="C267" s="95">
        <v>56966</v>
      </c>
      <c r="D267" s="96">
        <v>4.4500000000000005E-2</v>
      </c>
      <c r="E267" s="97" t="s">
        <v>53</v>
      </c>
    </row>
    <row r="268" spans="1:5" x14ac:dyDescent="0.25">
      <c r="A268" s="94">
        <v>1.0054794520547945</v>
      </c>
      <c r="B268" s="98" t="s">
        <v>63</v>
      </c>
      <c r="C268" s="95">
        <v>46114</v>
      </c>
      <c r="D268" s="96">
        <v>4.9000000000000002E-2</v>
      </c>
      <c r="E268" s="97" t="s">
        <v>64</v>
      </c>
    </row>
    <row r="269" spans="1:5" x14ac:dyDescent="0.25">
      <c r="A269" s="94">
        <v>1.0164383561643835</v>
      </c>
      <c r="B269" s="98" t="s">
        <v>75</v>
      </c>
      <c r="C269" s="95">
        <v>46118</v>
      </c>
      <c r="D269" s="96">
        <v>4.8600000000000004E-2</v>
      </c>
      <c r="E269" s="97" t="s">
        <v>64</v>
      </c>
    </row>
    <row r="270" spans="1:5" x14ac:dyDescent="0.25">
      <c r="A270" s="94">
        <v>1.021917808219178</v>
      </c>
      <c r="B270" s="98" t="s">
        <v>76</v>
      </c>
      <c r="C270" s="95">
        <v>46120</v>
      </c>
      <c r="D270" s="96">
        <v>2.58E-2</v>
      </c>
      <c r="E270" s="97" t="s">
        <v>64</v>
      </c>
    </row>
    <row r="271" spans="1:5" x14ac:dyDescent="0.25">
      <c r="A271" s="94">
        <v>1.0246575342465754</v>
      </c>
      <c r="B271" s="98" t="s">
        <v>77</v>
      </c>
      <c r="C271" s="95">
        <v>46121</v>
      </c>
      <c r="D271" s="96">
        <v>1.6299999999999999E-2</v>
      </c>
      <c r="E271" s="97" t="s">
        <v>64</v>
      </c>
    </row>
    <row r="272" spans="1:5" x14ac:dyDescent="0.25">
      <c r="A272" s="94">
        <v>1.0602739726027397</v>
      </c>
      <c r="B272" s="98" t="s">
        <v>78</v>
      </c>
      <c r="C272" s="95">
        <v>46134</v>
      </c>
      <c r="D272" s="96">
        <v>1.1699999999999999E-2</v>
      </c>
      <c r="E272" s="97" t="s">
        <v>64</v>
      </c>
    </row>
    <row r="273" spans="1:5" x14ac:dyDescent="0.25">
      <c r="A273" s="94">
        <v>1.0657534246575342</v>
      </c>
      <c r="B273" s="98" t="s">
        <v>79</v>
      </c>
      <c r="C273" s="95">
        <v>46136</v>
      </c>
      <c r="D273" s="96">
        <v>3.2000000000000001E-2</v>
      </c>
      <c r="E273" s="97" t="s">
        <v>64</v>
      </c>
    </row>
    <row r="274" spans="1:5" x14ac:dyDescent="0.25">
      <c r="A274" s="94">
        <v>1.0931506849315069</v>
      </c>
      <c r="B274" s="98" t="s">
        <v>80</v>
      </c>
      <c r="C274" s="95">
        <v>46146</v>
      </c>
      <c r="D274" s="96">
        <v>1.5890000000000001E-2</v>
      </c>
      <c r="E274" s="97" t="s">
        <v>64</v>
      </c>
    </row>
    <row r="275" spans="1:5" x14ac:dyDescent="0.25">
      <c r="A275" s="94">
        <v>1.1041095890410959</v>
      </c>
      <c r="B275" s="98" t="s">
        <v>81</v>
      </c>
      <c r="C275" s="95">
        <v>46150</v>
      </c>
      <c r="D275" s="96">
        <v>5.5E-2</v>
      </c>
      <c r="E275" s="97" t="s">
        <v>64</v>
      </c>
    </row>
    <row r="276" spans="1:5" x14ac:dyDescent="0.25">
      <c r="A276" s="94">
        <v>1.1150684931506849</v>
      </c>
      <c r="B276" s="98" t="s">
        <v>82</v>
      </c>
      <c r="C276" s="95">
        <v>46154</v>
      </c>
      <c r="D276" s="96">
        <v>2.0080000000000001E-2</v>
      </c>
      <c r="E276" s="97" t="s">
        <v>64</v>
      </c>
    </row>
    <row r="277" spans="1:5" x14ac:dyDescent="0.25">
      <c r="A277" s="94">
        <v>1.1589041095890411</v>
      </c>
      <c r="B277" s="98" t="s">
        <v>65</v>
      </c>
      <c r="C277" s="95">
        <v>46170</v>
      </c>
      <c r="D277" s="96">
        <v>1.992E-2</v>
      </c>
      <c r="E277" s="97" t="s">
        <v>64</v>
      </c>
    </row>
    <row r="278" spans="1:5" x14ac:dyDescent="0.25">
      <c r="A278" s="94">
        <v>1.1616438356164382</v>
      </c>
      <c r="B278" s="98" t="s">
        <v>83</v>
      </c>
      <c r="C278" s="95">
        <v>46171</v>
      </c>
      <c r="D278" s="96">
        <v>2.7469999999999998E-2</v>
      </c>
      <c r="E278" s="97" t="s">
        <v>64</v>
      </c>
    </row>
    <row r="279" spans="1:5" x14ac:dyDescent="0.25">
      <c r="A279" s="94">
        <v>1.1698630136986301</v>
      </c>
      <c r="B279" s="98" t="s">
        <v>84</v>
      </c>
      <c r="C279" s="95">
        <v>46174</v>
      </c>
      <c r="D279" s="96">
        <v>2.81E-2</v>
      </c>
      <c r="E279" s="97" t="s">
        <v>64</v>
      </c>
    </row>
    <row r="280" spans="1:5" x14ac:dyDescent="0.25">
      <c r="A280" s="94">
        <v>1.2082191780821918</v>
      </c>
      <c r="B280" s="98" t="s">
        <v>74</v>
      </c>
      <c r="C280" s="95">
        <v>46188</v>
      </c>
      <c r="D280" s="96">
        <v>1.5339999999999999E-2</v>
      </c>
      <c r="E280" s="97" t="s">
        <v>64</v>
      </c>
    </row>
    <row r="281" spans="1:5" x14ac:dyDescent="0.25">
      <c r="A281" s="94">
        <v>1.2301369863013698</v>
      </c>
      <c r="B281" s="98" t="s">
        <v>80</v>
      </c>
      <c r="C281" s="95">
        <v>46196</v>
      </c>
      <c r="D281" s="96">
        <v>5.3409999999999999E-2</v>
      </c>
      <c r="E281" s="97" t="s">
        <v>64</v>
      </c>
    </row>
    <row r="282" spans="1:5" x14ac:dyDescent="0.25">
      <c r="A282" s="94">
        <v>1.2465753424657535</v>
      </c>
      <c r="B282" s="98" t="s">
        <v>85</v>
      </c>
      <c r="C282" s="95">
        <v>46202</v>
      </c>
      <c r="D282" s="96">
        <v>5.1399999999999994E-2</v>
      </c>
      <c r="E282" s="97" t="s">
        <v>64</v>
      </c>
    </row>
    <row r="283" spans="1:5" x14ac:dyDescent="0.25">
      <c r="A283" s="94">
        <v>1.2767123287671234</v>
      </c>
      <c r="B283" s="98" t="s">
        <v>67</v>
      </c>
      <c r="C283" s="95">
        <v>46213</v>
      </c>
      <c r="D283" s="96">
        <v>5.423E-2</v>
      </c>
      <c r="E283" s="97" t="s">
        <v>64</v>
      </c>
    </row>
    <row r="284" spans="1:5" x14ac:dyDescent="0.25">
      <c r="A284" s="94">
        <v>1.284931506849315</v>
      </c>
      <c r="B284" s="98" t="s">
        <v>66</v>
      </c>
      <c r="C284" s="95">
        <v>46216</v>
      </c>
      <c r="D284" s="96">
        <v>5.2900000000000003E-2</v>
      </c>
      <c r="E284" s="97" t="s">
        <v>64</v>
      </c>
    </row>
    <row r="285" spans="1:5" x14ac:dyDescent="0.25">
      <c r="A285" s="94">
        <v>1.2904109589041095</v>
      </c>
      <c r="B285" s="98" t="s">
        <v>63</v>
      </c>
      <c r="C285" s="95">
        <v>46218</v>
      </c>
      <c r="D285" s="96">
        <v>1.7000000000000001E-2</v>
      </c>
      <c r="E285" s="97" t="s">
        <v>64</v>
      </c>
    </row>
    <row r="286" spans="1:5" x14ac:dyDescent="0.25">
      <c r="A286" s="94">
        <v>1.3041095890410959</v>
      </c>
      <c r="B286" s="98" t="s">
        <v>66</v>
      </c>
      <c r="C286" s="95">
        <v>46223</v>
      </c>
      <c r="D286" s="96">
        <v>1.66E-2</v>
      </c>
      <c r="E286" s="97" t="s">
        <v>64</v>
      </c>
    </row>
    <row r="287" spans="1:5" x14ac:dyDescent="0.25">
      <c r="A287" s="94">
        <v>1.3479452054794521</v>
      </c>
      <c r="B287" s="98" t="s">
        <v>84</v>
      </c>
      <c r="C287" s="95">
        <v>46239</v>
      </c>
      <c r="D287" s="96">
        <v>2.5000000000000001E-2</v>
      </c>
      <c r="E287" s="97" t="s">
        <v>64</v>
      </c>
    </row>
    <row r="288" spans="1:5" x14ac:dyDescent="0.25">
      <c r="A288" s="94">
        <v>1.4027397260273973</v>
      </c>
      <c r="B288" s="98" t="s">
        <v>86</v>
      </c>
      <c r="C288" s="95">
        <v>46259</v>
      </c>
      <c r="D288" s="96">
        <v>2.52E-2</v>
      </c>
      <c r="E288" s="97" t="s">
        <v>64</v>
      </c>
    </row>
    <row r="289" spans="1:5" x14ac:dyDescent="0.25">
      <c r="A289" s="94">
        <v>1.4465753424657535</v>
      </c>
      <c r="B289" s="98" t="s">
        <v>65</v>
      </c>
      <c r="C289" s="95">
        <v>46275</v>
      </c>
      <c r="D289" s="96">
        <v>1.5869999999999999E-2</v>
      </c>
      <c r="E289" s="97" t="s">
        <v>64</v>
      </c>
    </row>
    <row r="290" spans="1:5" x14ac:dyDescent="0.25">
      <c r="A290" s="94">
        <v>1.4575342465753425</v>
      </c>
      <c r="B290" s="98" t="s">
        <v>71</v>
      </c>
      <c r="C290" s="95">
        <v>46279</v>
      </c>
      <c r="D290" s="96">
        <v>1.536E-2</v>
      </c>
      <c r="E290" s="97" t="s">
        <v>64</v>
      </c>
    </row>
    <row r="291" spans="1:5" x14ac:dyDescent="0.25">
      <c r="A291" s="94">
        <v>1.4821917808219178</v>
      </c>
      <c r="B291" s="98" t="s">
        <v>88</v>
      </c>
      <c r="C291" s="95">
        <v>46288</v>
      </c>
      <c r="D291" s="96">
        <v>2.6000000000000002E-2</v>
      </c>
      <c r="E291" s="97" t="s">
        <v>64</v>
      </c>
    </row>
    <row r="292" spans="1:5" x14ac:dyDescent="0.25">
      <c r="A292" s="94">
        <v>1.484931506849315</v>
      </c>
      <c r="B292" s="98" t="s">
        <v>89</v>
      </c>
      <c r="C292" s="95">
        <v>46289</v>
      </c>
      <c r="D292" s="96">
        <v>3.0720000000000001E-2</v>
      </c>
      <c r="E292" s="97" t="s">
        <v>64</v>
      </c>
    </row>
    <row r="293" spans="1:5" x14ac:dyDescent="0.25">
      <c r="A293" s="94">
        <v>1.4876712328767123</v>
      </c>
      <c r="B293" s="98" t="s">
        <v>90</v>
      </c>
      <c r="C293" s="95">
        <v>46290</v>
      </c>
      <c r="D293" s="96">
        <v>5.1900000000000002E-2</v>
      </c>
      <c r="E293" s="97" t="s">
        <v>64</v>
      </c>
    </row>
    <row r="294" spans="1:5" x14ac:dyDescent="0.25">
      <c r="A294" s="94">
        <v>1.4876712328767123</v>
      </c>
      <c r="B294" s="98" t="s">
        <v>91</v>
      </c>
      <c r="C294" s="95">
        <v>46290</v>
      </c>
      <c r="D294" s="96">
        <v>5.8099999999999999E-2</v>
      </c>
      <c r="E294" s="97" t="s">
        <v>64</v>
      </c>
    </row>
    <row r="295" spans="1:5" x14ac:dyDescent="0.25">
      <c r="A295" s="94">
        <v>1.4958904109589042</v>
      </c>
      <c r="B295" s="98" t="s">
        <v>73</v>
      </c>
      <c r="C295" s="95">
        <v>46293</v>
      </c>
      <c r="D295" s="96">
        <v>1.711E-2</v>
      </c>
      <c r="E295" s="97" t="s">
        <v>64</v>
      </c>
    </row>
    <row r="296" spans="1:5" x14ac:dyDescent="0.25">
      <c r="A296" s="94">
        <v>1.5205479452054795</v>
      </c>
      <c r="B296" s="98" t="s">
        <v>74</v>
      </c>
      <c r="C296" s="95">
        <v>46302</v>
      </c>
      <c r="D296" s="96">
        <v>3.637E-2</v>
      </c>
      <c r="E296" s="97" t="s">
        <v>64</v>
      </c>
    </row>
    <row r="297" spans="1:5" x14ac:dyDescent="0.25">
      <c r="A297" s="94">
        <v>1.536986301369863</v>
      </c>
      <c r="B297" s="98" t="s">
        <v>75</v>
      </c>
      <c r="C297" s="95">
        <v>46308</v>
      </c>
      <c r="D297" s="96">
        <v>3.9100000000000003E-2</v>
      </c>
      <c r="E297" s="97" t="s">
        <v>64</v>
      </c>
    </row>
    <row r="298" spans="1:5" x14ac:dyDescent="0.25">
      <c r="A298" s="94">
        <v>1.5452054794520549</v>
      </c>
      <c r="B298" s="98" t="s">
        <v>77</v>
      </c>
      <c r="C298" s="95">
        <v>46311</v>
      </c>
      <c r="D298" s="96">
        <v>2.58E-2</v>
      </c>
      <c r="E298" s="97" t="s">
        <v>64</v>
      </c>
    </row>
    <row r="299" spans="1:5" x14ac:dyDescent="0.25">
      <c r="A299" s="94">
        <v>1.558904109589041</v>
      </c>
      <c r="B299" s="98" t="s">
        <v>92</v>
      </c>
      <c r="C299" s="95">
        <v>46316</v>
      </c>
      <c r="D299" s="96">
        <v>2.307E-2</v>
      </c>
      <c r="E299" s="97" t="s">
        <v>64</v>
      </c>
    </row>
    <row r="300" spans="1:5" x14ac:dyDescent="0.25">
      <c r="A300" s="94">
        <v>1.5808219178082192</v>
      </c>
      <c r="B300" s="98" t="s">
        <v>84</v>
      </c>
      <c r="C300" s="95">
        <v>46324</v>
      </c>
      <c r="D300" s="96">
        <v>7.5999999999999998E-2</v>
      </c>
      <c r="E300" s="97" t="s">
        <v>64</v>
      </c>
    </row>
    <row r="301" spans="1:5" x14ac:dyDescent="0.25">
      <c r="A301" s="94">
        <v>1.5917808219178082</v>
      </c>
      <c r="B301" s="98" t="s">
        <v>80</v>
      </c>
      <c r="C301" s="95">
        <v>46328</v>
      </c>
      <c r="D301" s="96">
        <v>5.2350000000000001E-2</v>
      </c>
      <c r="E301" s="97" t="s">
        <v>64</v>
      </c>
    </row>
    <row r="302" spans="1:5" x14ac:dyDescent="0.25">
      <c r="A302" s="94">
        <v>1.5917808219178082</v>
      </c>
      <c r="B302" s="98" t="s">
        <v>81</v>
      </c>
      <c r="C302" s="95">
        <v>46328</v>
      </c>
      <c r="D302" s="96">
        <v>1.8500000000000003E-2</v>
      </c>
      <c r="E302" s="97" t="s">
        <v>64</v>
      </c>
    </row>
    <row r="303" spans="1:5" x14ac:dyDescent="0.25">
      <c r="A303" s="94">
        <v>1.5945205479452054</v>
      </c>
      <c r="B303" s="98" t="s">
        <v>80</v>
      </c>
      <c r="C303" s="95">
        <v>46329</v>
      </c>
      <c r="D303" s="96">
        <v>2.1400000000000002E-2</v>
      </c>
      <c r="E303" s="97" t="s">
        <v>64</v>
      </c>
    </row>
    <row r="304" spans="1:5" x14ac:dyDescent="0.25">
      <c r="A304" s="94">
        <v>1.5972602739726027</v>
      </c>
      <c r="B304" s="98" t="s">
        <v>74</v>
      </c>
      <c r="C304" s="95">
        <v>46330</v>
      </c>
      <c r="D304" s="96">
        <v>2.2370000000000001E-2</v>
      </c>
      <c r="E304" s="97" t="s">
        <v>64</v>
      </c>
    </row>
    <row r="305" spans="1:5" x14ac:dyDescent="0.25">
      <c r="A305" s="94">
        <v>1.6136986301369862</v>
      </c>
      <c r="B305" s="98" t="s">
        <v>69</v>
      </c>
      <c r="C305" s="95">
        <v>46336</v>
      </c>
      <c r="D305" s="96">
        <v>5.8769999999999996E-2</v>
      </c>
      <c r="E305" s="97" t="s">
        <v>64</v>
      </c>
    </row>
    <row r="306" spans="1:5" x14ac:dyDescent="0.25">
      <c r="A306" s="94">
        <v>1.6356164383561644</v>
      </c>
      <c r="B306" s="98" t="s">
        <v>93</v>
      </c>
      <c r="C306" s="95">
        <v>46344</v>
      </c>
      <c r="D306" s="96">
        <v>2.46E-2</v>
      </c>
      <c r="E306" s="97" t="s">
        <v>64</v>
      </c>
    </row>
    <row r="307" spans="1:5" x14ac:dyDescent="0.25">
      <c r="A307" s="94">
        <v>1.6712328767123288</v>
      </c>
      <c r="B307" s="98" t="s">
        <v>79</v>
      </c>
      <c r="C307" s="95">
        <v>46357</v>
      </c>
      <c r="D307" s="96">
        <v>0.02</v>
      </c>
      <c r="E307" s="97" t="s">
        <v>64</v>
      </c>
    </row>
    <row r="308" spans="1:5" x14ac:dyDescent="0.25">
      <c r="A308" s="94">
        <v>1.6876712328767123</v>
      </c>
      <c r="B308" s="98" t="s">
        <v>74</v>
      </c>
      <c r="C308" s="95">
        <v>46363</v>
      </c>
      <c r="D308" s="96">
        <v>4.9680000000000002E-2</v>
      </c>
      <c r="E308" s="97" t="s">
        <v>64</v>
      </c>
    </row>
    <row r="309" spans="1:5" x14ac:dyDescent="0.25">
      <c r="A309" s="94">
        <v>1.6876712328767123</v>
      </c>
      <c r="B309" s="98" t="s">
        <v>63</v>
      </c>
      <c r="C309" s="95">
        <v>46363</v>
      </c>
      <c r="D309" s="96">
        <v>0.05</v>
      </c>
      <c r="E309" s="97" t="s">
        <v>64</v>
      </c>
    </row>
    <row r="310" spans="1:5" x14ac:dyDescent="0.25">
      <c r="A310" s="94">
        <v>1.7095890410958905</v>
      </c>
      <c r="B310" s="98" t="s">
        <v>91</v>
      </c>
      <c r="C310" s="95">
        <v>46371</v>
      </c>
      <c r="D310" s="96">
        <v>2.46E-2</v>
      </c>
      <c r="E310" s="97" t="s">
        <v>64</v>
      </c>
    </row>
    <row r="311" spans="1:5" x14ac:dyDescent="0.25">
      <c r="A311" s="94">
        <v>1.7726027397260273</v>
      </c>
      <c r="B311" s="98" t="s">
        <v>63</v>
      </c>
      <c r="C311" s="95">
        <v>46394</v>
      </c>
      <c r="D311" s="96">
        <v>2.2499999999999999E-2</v>
      </c>
      <c r="E311" s="97" t="s">
        <v>64</v>
      </c>
    </row>
    <row r="312" spans="1:5" x14ac:dyDescent="0.25">
      <c r="A312" s="94">
        <v>1.7726027397260273</v>
      </c>
      <c r="B312" s="98" t="s">
        <v>67</v>
      </c>
      <c r="C312" s="95">
        <v>46394</v>
      </c>
      <c r="D312" s="96">
        <v>2.2599999999999999E-2</v>
      </c>
      <c r="E312" s="97" t="s">
        <v>64</v>
      </c>
    </row>
    <row r="313" spans="1:5" x14ac:dyDescent="0.25">
      <c r="A313" s="94">
        <v>1.8082191780821917</v>
      </c>
      <c r="B313" s="98" t="s">
        <v>77</v>
      </c>
      <c r="C313" s="95">
        <v>46407</v>
      </c>
      <c r="D313" s="96">
        <v>4.36E-2</v>
      </c>
      <c r="E313" s="97" t="s">
        <v>64</v>
      </c>
    </row>
    <row r="314" spans="1:5" x14ac:dyDescent="0.25">
      <c r="A314" s="94">
        <v>1.8246575342465754</v>
      </c>
      <c r="B314" s="98" t="s">
        <v>94</v>
      </c>
      <c r="C314" s="95">
        <v>46413</v>
      </c>
      <c r="D314" s="96">
        <v>3.44E-2</v>
      </c>
      <c r="E314" s="97" t="s">
        <v>64</v>
      </c>
    </row>
    <row r="315" spans="1:5" x14ac:dyDescent="0.25">
      <c r="A315" s="94">
        <v>1.8246575342465754</v>
      </c>
      <c r="B315" s="98" t="s">
        <v>67</v>
      </c>
      <c r="C315" s="95">
        <v>46413</v>
      </c>
      <c r="D315" s="96">
        <v>3.0600000000000002E-2</v>
      </c>
      <c r="E315" s="97" t="s">
        <v>64</v>
      </c>
    </row>
    <row r="316" spans="1:5" x14ac:dyDescent="0.25">
      <c r="A316" s="94">
        <v>1.8301369863013699</v>
      </c>
      <c r="B316" s="98" t="s">
        <v>80</v>
      </c>
      <c r="C316" s="95">
        <v>46415</v>
      </c>
      <c r="D316" s="96">
        <v>2.3279999999999999E-2</v>
      </c>
      <c r="E316" s="97" t="s">
        <v>64</v>
      </c>
    </row>
    <row r="317" spans="1:5" x14ac:dyDescent="0.25">
      <c r="A317" s="94">
        <v>1.8410958904109589</v>
      </c>
      <c r="B317" s="98" t="s">
        <v>82</v>
      </c>
      <c r="C317" s="95">
        <v>46419</v>
      </c>
      <c r="D317" s="96">
        <v>4.8129999999999999E-2</v>
      </c>
      <c r="E317" s="97" t="s">
        <v>64</v>
      </c>
    </row>
    <row r="318" spans="1:5" x14ac:dyDescent="0.25">
      <c r="A318" s="94">
        <v>1.8657534246575342</v>
      </c>
      <c r="B318" s="98" t="s">
        <v>75</v>
      </c>
      <c r="C318" s="95">
        <v>46428</v>
      </c>
      <c r="D318" s="96">
        <v>4.41E-2</v>
      </c>
      <c r="E318" s="97" t="s">
        <v>64</v>
      </c>
    </row>
    <row r="319" spans="1:5" x14ac:dyDescent="0.25">
      <c r="A319" s="94">
        <v>1.8821917808219177</v>
      </c>
      <c r="B319" s="98" t="s">
        <v>82</v>
      </c>
      <c r="C319" s="95">
        <v>46434</v>
      </c>
      <c r="D319" s="96">
        <v>3.1960000000000002E-2</v>
      </c>
      <c r="E319" s="97" t="s">
        <v>64</v>
      </c>
    </row>
    <row r="320" spans="1:5" x14ac:dyDescent="0.25">
      <c r="A320" s="94">
        <v>1.8821917808219177</v>
      </c>
      <c r="B320" s="98" t="s">
        <v>71</v>
      </c>
      <c r="C320" s="95">
        <v>46434</v>
      </c>
      <c r="D320" s="96">
        <v>2.8639999999999999E-2</v>
      </c>
      <c r="E320" s="97" t="s">
        <v>64</v>
      </c>
    </row>
    <row r="321" spans="1:5" x14ac:dyDescent="0.25">
      <c r="A321" s="94">
        <v>1.9068493150684931</v>
      </c>
      <c r="B321" s="98" t="s">
        <v>89</v>
      </c>
      <c r="C321" s="95">
        <v>46443</v>
      </c>
      <c r="D321" s="96">
        <v>3.1869999999999996E-2</v>
      </c>
      <c r="E321" s="97" t="s">
        <v>64</v>
      </c>
    </row>
    <row r="322" spans="1:5" x14ac:dyDescent="0.25">
      <c r="A322" s="94">
        <v>1.9205479452054794</v>
      </c>
      <c r="B322" s="98" t="s">
        <v>95</v>
      </c>
      <c r="C322" s="95">
        <v>46448</v>
      </c>
      <c r="D322" s="96">
        <v>3.2989999999999998E-2</v>
      </c>
      <c r="E322" s="97" t="s">
        <v>64</v>
      </c>
    </row>
    <row r="323" spans="1:5" x14ac:dyDescent="0.25">
      <c r="A323" s="94">
        <v>1.9287671232876713</v>
      </c>
      <c r="B323" s="98" t="s">
        <v>90</v>
      </c>
      <c r="C323" s="95">
        <v>46451</v>
      </c>
      <c r="D323" s="96">
        <v>4.5100000000000001E-2</v>
      </c>
      <c r="E323" s="97" t="s">
        <v>64</v>
      </c>
    </row>
    <row r="324" spans="1:5" x14ac:dyDescent="0.25">
      <c r="A324" s="94">
        <v>1.9369863013698629</v>
      </c>
      <c r="B324" s="98" t="s">
        <v>81</v>
      </c>
      <c r="C324" s="95">
        <v>46454</v>
      </c>
      <c r="D324" s="96">
        <v>2.9500000000000002E-2</v>
      </c>
      <c r="E324" s="97" t="s">
        <v>64</v>
      </c>
    </row>
    <row r="325" spans="1:5" x14ac:dyDescent="0.25">
      <c r="A325" s="94">
        <v>1.9589041095890412</v>
      </c>
      <c r="B325" s="98" t="s">
        <v>68</v>
      </c>
      <c r="C325" s="95">
        <v>46462</v>
      </c>
      <c r="D325" s="96">
        <v>3.7999999999999999E-2</v>
      </c>
      <c r="E325" s="97" t="s">
        <v>64</v>
      </c>
    </row>
    <row r="326" spans="1:5" x14ac:dyDescent="0.25">
      <c r="A326" s="94">
        <v>1.9671232876712328</v>
      </c>
      <c r="B326" s="98" t="s">
        <v>66</v>
      </c>
      <c r="C326" s="95">
        <v>46465</v>
      </c>
      <c r="D326" s="96">
        <v>4.5199999999999997E-2</v>
      </c>
      <c r="E326" s="97" t="s">
        <v>64</v>
      </c>
    </row>
    <row r="327" spans="1:5" x14ac:dyDescent="0.25">
      <c r="A327" s="94">
        <v>2.0027397260273974</v>
      </c>
      <c r="B327" s="98" t="s">
        <v>75</v>
      </c>
      <c r="C327" s="95">
        <v>46478</v>
      </c>
      <c r="D327" s="96">
        <v>3.3500000000000002E-2</v>
      </c>
      <c r="E327" s="97" t="s">
        <v>64</v>
      </c>
    </row>
    <row r="328" spans="1:5" x14ac:dyDescent="0.25">
      <c r="A328" s="94">
        <v>2.043835616438356</v>
      </c>
      <c r="B328" s="98" t="s">
        <v>96</v>
      </c>
      <c r="C328" s="95">
        <v>46493</v>
      </c>
      <c r="D328" s="96">
        <v>2.1000000000000001E-2</v>
      </c>
      <c r="E328" s="97" t="s">
        <v>64</v>
      </c>
    </row>
    <row r="329" spans="1:5" x14ac:dyDescent="0.25">
      <c r="A329" s="94">
        <v>2.0904109589041098</v>
      </c>
      <c r="B329" s="98" t="s">
        <v>80</v>
      </c>
      <c r="C329" s="95">
        <v>46510</v>
      </c>
      <c r="D329" s="96">
        <v>2.9399999999999999E-2</v>
      </c>
      <c r="E329" s="97" t="s">
        <v>64</v>
      </c>
    </row>
    <row r="330" spans="1:5" x14ac:dyDescent="0.25">
      <c r="A330" s="94">
        <v>2.0931506849315067</v>
      </c>
      <c r="B330" s="98" t="s">
        <v>97</v>
      </c>
      <c r="C330" s="95">
        <v>46511</v>
      </c>
      <c r="D330" s="96">
        <v>2.4300000000000002E-2</v>
      </c>
      <c r="E330" s="97" t="s">
        <v>64</v>
      </c>
    </row>
    <row r="331" spans="1:5" x14ac:dyDescent="0.25">
      <c r="A331" s="94">
        <v>2.1095890410958904</v>
      </c>
      <c r="B331" s="98" t="s">
        <v>93</v>
      </c>
      <c r="C331" s="95">
        <v>46517</v>
      </c>
      <c r="D331" s="96">
        <v>2.58E-2</v>
      </c>
      <c r="E331" s="97" t="s">
        <v>64</v>
      </c>
    </row>
    <row r="332" spans="1:5" x14ac:dyDescent="0.25">
      <c r="A332" s="94">
        <v>2.128767123287671</v>
      </c>
      <c r="B332" s="98" t="s">
        <v>98</v>
      </c>
      <c r="C332" s="95">
        <v>46524</v>
      </c>
      <c r="D332" s="96">
        <v>2.4879999999999999E-2</v>
      </c>
      <c r="E332" s="97" t="s">
        <v>64</v>
      </c>
    </row>
    <row r="333" spans="1:5" x14ac:dyDescent="0.25">
      <c r="A333" s="94">
        <v>2.1342465753424658</v>
      </c>
      <c r="B333" s="98" t="s">
        <v>65</v>
      </c>
      <c r="C333" s="95">
        <v>46526</v>
      </c>
      <c r="D333" s="96">
        <v>4.4069999999999998E-2</v>
      </c>
      <c r="E333" s="97" t="s">
        <v>64</v>
      </c>
    </row>
    <row r="334" spans="1:5" x14ac:dyDescent="0.25">
      <c r="A334" s="94">
        <v>2.1698630136986301</v>
      </c>
      <c r="B334" s="98" t="s">
        <v>67</v>
      </c>
      <c r="C334" s="95">
        <v>46539</v>
      </c>
      <c r="D334" s="96">
        <v>4.2099999999999999E-2</v>
      </c>
      <c r="E334" s="97" t="s">
        <v>64</v>
      </c>
    </row>
    <row r="335" spans="1:5" x14ac:dyDescent="0.25">
      <c r="A335" s="94">
        <v>2.1698630136986301</v>
      </c>
      <c r="B335" s="98" t="s">
        <v>79</v>
      </c>
      <c r="C335" s="95">
        <v>46539</v>
      </c>
      <c r="D335" s="96">
        <v>2.7999999999999997E-2</v>
      </c>
      <c r="E335" s="97" t="s">
        <v>64</v>
      </c>
    </row>
    <row r="336" spans="1:5" x14ac:dyDescent="0.25">
      <c r="A336" s="94">
        <v>2.1863013698630138</v>
      </c>
      <c r="B336" s="98" t="s">
        <v>72</v>
      </c>
      <c r="C336" s="95">
        <v>46545</v>
      </c>
      <c r="D336" s="96">
        <v>2.8500000000000001E-2</v>
      </c>
      <c r="E336" s="97" t="s">
        <v>64</v>
      </c>
    </row>
    <row r="337" spans="1:5" x14ac:dyDescent="0.25">
      <c r="A337" s="94">
        <v>2.2054794520547945</v>
      </c>
      <c r="B337" s="98" t="s">
        <v>77</v>
      </c>
      <c r="C337" s="95">
        <v>46552</v>
      </c>
      <c r="D337" s="96">
        <v>4.9500000000000002E-2</v>
      </c>
      <c r="E337" s="97" t="s">
        <v>64</v>
      </c>
    </row>
    <row r="338" spans="1:5" x14ac:dyDescent="0.25">
      <c r="A338" s="94">
        <v>2.2438356164383562</v>
      </c>
      <c r="B338" s="98" t="s">
        <v>66</v>
      </c>
      <c r="C338" s="95">
        <v>46566</v>
      </c>
      <c r="D338" s="96">
        <v>4.4199999999999996E-2</v>
      </c>
      <c r="E338" s="97" t="s">
        <v>64</v>
      </c>
    </row>
    <row r="339" spans="1:5" x14ac:dyDescent="0.25">
      <c r="A339" s="94">
        <v>2.2465753424657535</v>
      </c>
      <c r="B339" s="98" t="s">
        <v>63</v>
      </c>
      <c r="C339" s="95">
        <v>46567</v>
      </c>
      <c r="D339" s="96">
        <v>4.9500000000000002E-2</v>
      </c>
      <c r="E339" s="97" t="s">
        <v>64</v>
      </c>
    </row>
    <row r="340" spans="1:5" x14ac:dyDescent="0.25">
      <c r="A340" s="94">
        <v>2.2493150684931509</v>
      </c>
      <c r="B340" s="98" t="s">
        <v>99</v>
      </c>
      <c r="C340" s="95">
        <v>46568</v>
      </c>
      <c r="D340" s="96">
        <v>4.6730000000000001E-2</v>
      </c>
      <c r="E340" s="97" t="s">
        <v>64</v>
      </c>
    </row>
    <row r="341" spans="1:5" x14ac:dyDescent="0.25">
      <c r="A341" s="94">
        <v>2.2739726027397262</v>
      </c>
      <c r="B341" s="98" t="s">
        <v>85</v>
      </c>
      <c r="C341" s="95">
        <v>46577</v>
      </c>
      <c r="D341" s="96">
        <v>4.6399999999999997E-2</v>
      </c>
      <c r="E341" s="97" t="s">
        <v>64</v>
      </c>
    </row>
    <row r="342" spans="1:5" x14ac:dyDescent="0.25">
      <c r="A342" s="94">
        <v>2.3205479452054796</v>
      </c>
      <c r="B342" s="98" t="s">
        <v>80</v>
      </c>
      <c r="C342" s="95">
        <v>46594</v>
      </c>
      <c r="D342" s="96">
        <v>4.6120000000000001E-2</v>
      </c>
      <c r="E342" s="97" t="s">
        <v>64</v>
      </c>
    </row>
    <row r="343" spans="1:5" x14ac:dyDescent="0.25">
      <c r="A343" s="94">
        <v>2.3205479452054796</v>
      </c>
      <c r="B343" s="98" t="s">
        <v>82</v>
      </c>
      <c r="C343" s="95">
        <v>46594</v>
      </c>
      <c r="D343" s="96">
        <v>4.4889999999999999E-2</v>
      </c>
      <c r="E343" s="97" t="s">
        <v>64</v>
      </c>
    </row>
    <row r="344" spans="1:5" x14ac:dyDescent="0.25">
      <c r="A344" s="94">
        <v>2.3972602739726026</v>
      </c>
      <c r="B344" s="98" t="s">
        <v>65</v>
      </c>
      <c r="C344" s="95">
        <v>46622</v>
      </c>
      <c r="D344" s="96">
        <v>5.0349999999999999E-2</v>
      </c>
      <c r="E344" s="97" t="s">
        <v>64</v>
      </c>
    </row>
    <row r="345" spans="1:5" x14ac:dyDescent="0.25">
      <c r="A345" s="94">
        <v>2.441095890410959</v>
      </c>
      <c r="B345" s="98" t="s">
        <v>77</v>
      </c>
      <c r="C345" s="95">
        <v>46638</v>
      </c>
      <c r="D345" s="96">
        <v>1.34E-2</v>
      </c>
      <c r="E345" s="97" t="s">
        <v>64</v>
      </c>
    </row>
    <row r="346" spans="1:5" x14ac:dyDescent="0.25">
      <c r="A346" s="94">
        <v>2.473972602739726</v>
      </c>
      <c r="B346" s="98" t="s">
        <v>91</v>
      </c>
      <c r="C346" s="95">
        <v>46650</v>
      </c>
      <c r="D346" s="96">
        <v>5.2199999999999996E-2</v>
      </c>
      <c r="E346" s="97" t="s">
        <v>64</v>
      </c>
    </row>
    <row r="347" spans="1:5" x14ac:dyDescent="0.25">
      <c r="A347" s="94">
        <v>2.4821917808219176</v>
      </c>
      <c r="B347" s="98" t="s">
        <v>73</v>
      </c>
      <c r="C347" s="95">
        <v>46653</v>
      </c>
      <c r="D347" s="96">
        <v>4.8730000000000002E-2</v>
      </c>
      <c r="E347" s="97" t="s">
        <v>64</v>
      </c>
    </row>
    <row r="348" spans="1:5" x14ac:dyDescent="0.25">
      <c r="A348" s="94">
        <v>2.493150684931507</v>
      </c>
      <c r="B348" s="98" t="s">
        <v>91</v>
      </c>
      <c r="C348" s="95">
        <v>46657</v>
      </c>
      <c r="D348" s="96">
        <v>4.4600000000000001E-2</v>
      </c>
      <c r="E348" s="97" t="s">
        <v>64</v>
      </c>
    </row>
    <row r="349" spans="1:5" x14ac:dyDescent="0.25">
      <c r="A349" s="94">
        <v>2.5123287671232877</v>
      </c>
      <c r="B349" s="98" t="s">
        <v>78</v>
      </c>
      <c r="C349" s="95">
        <v>46664</v>
      </c>
      <c r="D349" s="96">
        <v>3.3149999999999999E-2</v>
      </c>
      <c r="E349" s="97" t="s">
        <v>64</v>
      </c>
    </row>
    <row r="350" spans="1:5" x14ac:dyDescent="0.25">
      <c r="A350" s="94">
        <v>2.5123287671232877</v>
      </c>
      <c r="B350" s="98" t="s">
        <v>66</v>
      </c>
      <c r="C350" s="95">
        <v>46664</v>
      </c>
      <c r="D350" s="96">
        <v>3.5499999999999997E-2</v>
      </c>
      <c r="E350" s="97" t="s">
        <v>64</v>
      </c>
    </row>
    <row r="351" spans="1:5" x14ac:dyDescent="0.25">
      <c r="A351" s="94">
        <v>2.5205479452054793</v>
      </c>
      <c r="B351" s="98" t="s">
        <v>63</v>
      </c>
      <c r="C351" s="95">
        <v>46667</v>
      </c>
      <c r="D351" s="96">
        <v>5.0499999999999996E-2</v>
      </c>
      <c r="E351" s="97" t="s">
        <v>64</v>
      </c>
    </row>
    <row r="352" spans="1:5" x14ac:dyDescent="0.25">
      <c r="A352" s="94">
        <v>2.558904109589041</v>
      </c>
      <c r="B352" s="98" t="s">
        <v>67</v>
      </c>
      <c r="C352" s="95">
        <v>46681</v>
      </c>
      <c r="D352" s="96">
        <v>5.3760000000000002E-2</v>
      </c>
      <c r="E352" s="97" t="s">
        <v>64</v>
      </c>
    </row>
    <row r="353" spans="1:5" x14ac:dyDescent="0.25">
      <c r="A353" s="94">
        <v>2.5753424657534247</v>
      </c>
      <c r="B353" s="98" t="s">
        <v>100</v>
      </c>
      <c r="C353" s="95">
        <v>46687</v>
      </c>
      <c r="D353" s="96">
        <v>3.8420000000000003E-2</v>
      </c>
      <c r="E353" s="97" t="s">
        <v>64</v>
      </c>
    </row>
    <row r="354" spans="1:5" x14ac:dyDescent="0.25">
      <c r="A354" s="94">
        <v>2.5890410958904111</v>
      </c>
      <c r="B354" s="98" t="s">
        <v>81</v>
      </c>
      <c r="C354" s="95">
        <v>46692</v>
      </c>
      <c r="D354" s="96">
        <v>1.3999999999999999E-2</v>
      </c>
      <c r="E354" s="97" t="s">
        <v>64</v>
      </c>
    </row>
    <row r="355" spans="1:5" x14ac:dyDescent="0.25">
      <c r="A355" s="94">
        <v>2.5945205479452054</v>
      </c>
      <c r="B355" s="98" t="s">
        <v>84</v>
      </c>
      <c r="C355" s="95">
        <v>46694</v>
      </c>
      <c r="D355" s="96">
        <v>6.6500000000000004E-2</v>
      </c>
      <c r="E355" s="97" t="s">
        <v>64</v>
      </c>
    </row>
    <row r="356" spans="1:5" x14ac:dyDescent="0.25">
      <c r="A356" s="94">
        <v>2.6273972602739728</v>
      </c>
      <c r="B356" s="98" t="s">
        <v>81</v>
      </c>
      <c r="C356" s="95">
        <v>46706</v>
      </c>
      <c r="D356" s="96">
        <v>3.807E-2</v>
      </c>
      <c r="E356" s="97" t="s">
        <v>64</v>
      </c>
    </row>
    <row r="357" spans="1:5" x14ac:dyDescent="0.25">
      <c r="A357" s="94">
        <v>2.6465753424657534</v>
      </c>
      <c r="B357" s="98" t="s">
        <v>84</v>
      </c>
      <c r="C357" s="95">
        <v>46713</v>
      </c>
      <c r="D357" s="96">
        <v>2.8799999999999999E-2</v>
      </c>
      <c r="E357" s="97" t="s">
        <v>64</v>
      </c>
    </row>
    <row r="358" spans="1:5" x14ac:dyDescent="0.25">
      <c r="A358" s="94">
        <v>2.6767123287671235</v>
      </c>
      <c r="B358" s="98" t="s">
        <v>101</v>
      </c>
      <c r="C358" s="95">
        <v>46724</v>
      </c>
      <c r="D358" s="96">
        <v>6.4500000000000002E-2</v>
      </c>
      <c r="E358" s="97" t="s">
        <v>64</v>
      </c>
    </row>
    <row r="359" spans="1:5" x14ac:dyDescent="0.25">
      <c r="A359" s="94">
        <v>2.6958904109589041</v>
      </c>
      <c r="B359" s="98" t="s">
        <v>80</v>
      </c>
      <c r="C359" s="95">
        <v>46731</v>
      </c>
      <c r="D359" s="96">
        <v>3.6260000000000001E-2</v>
      </c>
      <c r="E359" s="97" t="s">
        <v>64</v>
      </c>
    </row>
    <row r="360" spans="1:5" x14ac:dyDescent="0.25">
      <c r="A360" s="94">
        <v>2.6958904109589041</v>
      </c>
      <c r="B360" s="98" t="s">
        <v>63</v>
      </c>
      <c r="C360" s="95">
        <v>46731</v>
      </c>
      <c r="D360" s="96">
        <v>3.6499999999999998E-2</v>
      </c>
      <c r="E360" s="97" t="s">
        <v>64</v>
      </c>
    </row>
    <row r="361" spans="1:5" x14ac:dyDescent="0.25">
      <c r="A361" s="94">
        <v>2.7041095890410958</v>
      </c>
      <c r="B361" s="98" t="s">
        <v>94</v>
      </c>
      <c r="C361" s="95">
        <v>46734</v>
      </c>
      <c r="D361" s="96">
        <v>6.6500000000000004E-2</v>
      </c>
      <c r="E361" s="97" t="s">
        <v>64</v>
      </c>
    </row>
    <row r="362" spans="1:5" x14ac:dyDescent="0.25">
      <c r="A362" s="94">
        <v>2.7287671232876711</v>
      </c>
      <c r="B362" s="98" t="s">
        <v>74</v>
      </c>
      <c r="C362" s="95">
        <v>46743</v>
      </c>
      <c r="D362" s="96">
        <v>5.9370000000000006E-2</v>
      </c>
      <c r="E362" s="97" t="s">
        <v>64</v>
      </c>
    </row>
    <row r="363" spans="1:5" x14ac:dyDescent="0.25">
      <c r="A363" s="94">
        <v>2.7917808219178082</v>
      </c>
      <c r="B363" s="98" t="s">
        <v>63</v>
      </c>
      <c r="C363" s="95">
        <v>46766</v>
      </c>
      <c r="D363" s="96">
        <v>5.5E-2</v>
      </c>
      <c r="E363" s="97" t="s">
        <v>64</v>
      </c>
    </row>
    <row r="364" spans="1:5" x14ac:dyDescent="0.25">
      <c r="A364" s="94">
        <v>2.8</v>
      </c>
      <c r="B364" s="98" t="s">
        <v>80</v>
      </c>
      <c r="C364" s="95">
        <v>46769</v>
      </c>
      <c r="D364" s="96">
        <v>4.6420000000000003E-2</v>
      </c>
      <c r="E364" s="97" t="s">
        <v>64</v>
      </c>
    </row>
    <row r="365" spans="1:5" x14ac:dyDescent="0.25">
      <c r="A365" s="94">
        <v>2.8027397260273972</v>
      </c>
      <c r="B365" s="98" t="s">
        <v>67</v>
      </c>
      <c r="C365" s="95">
        <v>46770</v>
      </c>
      <c r="D365" s="96">
        <v>4.4770000000000004E-2</v>
      </c>
      <c r="E365" s="97" t="s">
        <v>64</v>
      </c>
    </row>
    <row r="366" spans="1:5" x14ac:dyDescent="0.25">
      <c r="A366" s="94">
        <v>2.8191780821917809</v>
      </c>
      <c r="B366" s="98" t="s">
        <v>66</v>
      </c>
      <c r="C366" s="95">
        <v>46776</v>
      </c>
      <c r="D366" s="96">
        <v>4.3299999999999998E-2</v>
      </c>
      <c r="E366" s="97" t="s">
        <v>64</v>
      </c>
    </row>
    <row r="367" spans="1:5" x14ac:dyDescent="0.25">
      <c r="A367" s="94">
        <v>2.8273972602739725</v>
      </c>
      <c r="B367" s="98" t="s">
        <v>70</v>
      </c>
      <c r="C367" s="95">
        <v>46779</v>
      </c>
      <c r="D367" s="96">
        <v>4.9100000000000005E-2</v>
      </c>
      <c r="E367" s="97" t="s">
        <v>64</v>
      </c>
    </row>
    <row r="368" spans="1:5" x14ac:dyDescent="0.25">
      <c r="A368" s="94">
        <v>2.8301369863013699</v>
      </c>
      <c r="B368" s="98" t="s">
        <v>80</v>
      </c>
      <c r="C368" s="95">
        <v>46780</v>
      </c>
      <c r="D368" s="96">
        <v>1.67E-2</v>
      </c>
      <c r="E368" s="97" t="s">
        <v>64</v>
      </c>
    </row>
    <row r="369" spans="1:5" x14ac:dyDescent="0.25">
      <c r="A369" s="94">
        <v>2.8410958904109589</v>
      </c>
      <c r="B369" s="98" t="s">
        <v>80</v>
      </c>
      <c r="C369" s="95">
        <v>46784</v>
      </c>
      <c r="D369" s="96">
        <v>5.0099999999999999E-2</v>
      </c>
      <c r="E369" s="97" t="s">
        <v>64</v>
      </c>
    </row>
    <row r="370" spans="1:5" x14ac:dyDescent="0.25">
      <c r="A370" s="94">
        <v>2.8575342465753426</v>
      </c>
      <c r="B370" s="98" t="s">
        <v>69</v>
      </c>
      <c r="C370" s="95">
        <v>46790</v>
      </c>
      <c r="D370" s="96">
        <v>4.6479999999999994E-2</v>
      </c>
      <c r="E370" s="97" t="s">
        <v>64</v>
      </c>
    </row>
    <row r="371" spans="1:5" x14ac:dyDescent="0.25">
      <c r="A371" s="94">
        <v>2.8986301369863012</v>
      </c>
      <c r="B371" s="98" t="s">
        <v>71</v>
      </c>
      <c r="C371" s="95">
        <v>46805</v>
      </c>
      <c r="D371" s="96">
        <v>3.9919999999999997E-2</v>
      </c>
      <c r="E371" s="97" t="s">
        <v>64</v>
      </c>
    </row>
    <row r="372" spans="1:5" x14ac:dyDescent="0.25">
      <c r="A372" s="94">
        <v>2.9068493150684933</v>
      </c>
      <c r="B372" s="98" t="s">
        <v>73</v>
      </c>
      <c r="C372" s="95">
        <v>46808</v>
      </c>
      <c r="D372" s="96">
        <v>1.6459999999999999E-2</v>
      </c>
      <c r="E372" s="97" t="s">
        <v>64</v>
      </c>
    </row>
    <row r="373" spans="1:5" x14ac:dyDescent="0.25">
      <c r="A373" s="94">
        <v>2.9150684931506849</v>
      </c>
      <c r="B373" s="98" t="s">
        <v>102</v>
      </c>
      <c r="C373" s="95">
        <v>46811</v>
      </c>
      <c r="D373" s="96">
        <v>3.3370000000000004E-2</v>
      </c>
      <c r="E373" s="97" t="s">
        <v>64</v>
      </c>
    </row>
    <row r="374" spans="1:5" x14ac:dyDescent="0.25">
      <c r="A374" s="94">
        <v>2.9397260273972603</v>
      </c>
      <c r="B374" s="98" t="s">
        <v>67</v>
      </c>
      <c r="C374" s="95">
        <v>46820</v>
      </c>
      <c r="D374" s="96">
        <v>1.8879999999999997E-2</v>
      </c>
      <c r="E374" s="97" t="s">
        <v>64</v>
      </c>
    </row>
    <row r="375" spans="1:5" x14ac:dyDescent="0.25">
      <c r="A375" s="94">
        <v>2.9397260273972603</v>
      </c>
      <c r="B375" s="98" t="s">
        <v>82</v>
      </c>
      <c r="C375" s="95">
        <v>46820</v>
      </c>
      <c r="D375" s="96">
        <v>5.5650000000000005E-2</v>
      </c>
      <c r="E375" s="97" t="s">
        <v>64</v>
      </c>
    </row>
    <row r="376" spans="1:5" x14ac:dyDescent="0.25">
      <c r="A376" s="94">
        <v>2.9452054794520546</v>
      </c>
      <c r="B376" s="98" t="s">
        <v>103</v>
      </c>
      <c r="C376" s="95">
        <v>46822</v>
      </c>
      <c r="D376" s="96">
        <v>5.4089999999999999E-2</v>
      </c>
      <c r="E376" s="97" t="s">
        <v>64</v>
      </c>
    </row>
    <row r="377" spans="1:5" x14ac:dyDescent="0.25">
      <c r="A377" s="94">
        <v>3.0164383561643837</v>
      </c>
      <c r="B377" s="98" t="s">
        <v>75</v>
      </c>
      <c r="C377" s="95">
        <v>46848</v>
      </c>
      <c r="D377" s="96">
        <v>4.6600000000000003E-2</v>
      </c>
      <c r="E377" s="97" t="s">
        <v>64</v>
      </c>
    </row>
    <row r="378" spans="1:5" x14ac:dyDescent="0.25">
      <c r="A378" s="94">
        <v>3.0876712328767124</v>
      </c>
      <c r="B378" s="98" t="s">
        <v>80</v>
      </c>
      <c r="C378" s="95">
        <v>46874</v>
      </c>
      <c r="D378" s="96">
        <v>4.632E-2</v>
      </c>
      <c r="E378" s="97" t="s">
        <v>64</v>
      </c>
    </row>
    <row r="379" spans="1:5" x14ac:dyDescent="0.25">
      <c r="A379" s="94">
        <v>3.0931506849315067</v>
      </c>
      <c r="B379" s="98" t="s">
        <v>101</v>
      </c>
      <c r="C379" s="95">
        <v>46876</v>
      </c>
      <c r="D379" s="96">
        <v>1.54E-2</v>
      </c>
      <c r="E379" s="97" t="s">
        <v>64</v>
      </c>
    </row>
    <row r="380" spans="1:5" x14ac:dyDescent="0.25">
      <c r="A380" s="94">
        <v>3.1260273972602741</v>
      </c>
      <c r="B380" s="98" t="s">
        <v>104</v>
      </c>
      <c r="C380" s="95">
        <v>46888</v>
      </c>
      <c r="D380" s="96">
        <v>6.3E-2</v>
      </c>
      <c r="E380" s="97" t="s">
        <v>64</v>
      </c>
    </row>
    <row r="381" spans="1:5" x14ac:dyDescent="0.25">
      <c r="A381" s="94">
        <v>3.1342465753424658</v>
      </c>
      <c r="B381" s="98" t="s">
        <v>72</v>
      </c>
      <c r="C381" s="95">
        <v>46891</v>
      </c>
      <c r="D381" s="96">
        <v>2.1789999999999997E-2</v>
      </c>
      <c r="E381" s="97" t="s">
        <v>64</v>
      </c>
    </row>
    <row r="382" spans="1:5" x14ac:dyDescent="0.25">
      <c r="A382" s="94">
        <v>3.1369863013698631</v>
      </c>
      <c r="B382" s="98" t="s">
        <v>84</v>
      </c>
      <c r="C382" s="95">
        <v>46892</v>
      </c>
      <c r="D382" s="96">
        <v>6.0999999999999999E-2</v>
      </c>
      <c r="E382" s="97" t="s">
        <v>64</v>
      </c>
    </row>
    <row r="383" spans="1:5" x14ac:dyDescent="0.25">
      <c r="A383" s="94">
        <v>3.1561643835616437</v>
      </c>
      <c r="B383" s="98" t="s">
        <v>105</v>
      </c>
      <c r="C383" s="95">
        <v>46899</v>
      </c>
      <c r="D383" s="96">
        <v>5.5629999999999999E-2</v>
      </c>
      <c r="E383" s="97" t="s">
        <v>64</v>
      </c>
    </row>
    <row r="384" spans="1:5" x14ac:dyDescent="0.25">
      <c r="A384" s="94">
        <v>3.2082191780821918</v>
      </c>
      <c r="B384" s="98" t="s">
        <v>74</v>
      </c>
      <c r="C384" s="95">
        <v>46918</v>
      </c>
      <c r="D384" s="96">
        <v>5.219E-2</v>
      </c>
      <c r="E384" s="97" t="s">
        <v>64</v>
      </c>
    </row>
    <row r="385" spans="1:5" x14ac:dyDescent="0.25">
      <c r="A385" s="94">
        <v>3.2246575342465755</v>
      </c>
      <c r="B385" s="98" t="s">
        <v>89</v>
      </c>
      <c r="C385" s="95">
        <v>46924</v>
      </c>
      <c r="D385" s="96">
        <v>5.6849999999999998E-2</v>
      </c>
      <c r="E385" s="97" t="s">
        <v>64</v>
      </c>
    </row>
    <row r="386" spans="1:5" x14ac:dyDescent="0.25">
      <c r="A386" s="94">
        <v>3.2438356164383562</v>
      </c>
      <c r="B386" s="98" t="s">
        <v>85</v>
      </c>
      <c r="C386" s="95">
        <v>46931</v>
      </c>
      <c r="D386" s="96">
        <v>5.1200000000000002E-2</v>
      </c>
      <c r="E386" s="97" t="s">
        <v>64</v>
      </c>
    </row>
    <row r="387" spans="1:5" x14ac:dyDescent="0.25">
      <c r="A387" s="94">
        <v>3.2821917808219179</v>
      </c>
      <c r="B387" s="98" t="s">
        <v>77</v>
      </c>
      <c r="C387" s="95">
        <v>46945</v>
      </c>
      <c r="D387" s="96">
        <v>4.3799999999999999E-2</v>
      </c>
      <c r="E387" s="97" t="s">
        <v>64</v>
      </c>
    </row>
    <row r="388" spans="1:5" x14ac:dyDescent="0.25">
      <c r="A388" s="94">
        <v>3.2849315068493152</v>
      </c>
      <c r="B388" s="98" t="s">
        <v>66</v>
      </c>
      <c r="C388" s="95">
        <v>46946</v>
      </c>
      <c r="D388" s="96">
        <v>5.16E-2</v>
      </c>
      <c r="E388" s="97" t="s">
        <v>64</v>
      </c>
    </row>
    <row r="389" spans="1:5" x14ac:dyDescent="0.25">
      <c r="A389" s="94">
        <v>3.3369863013698629</v>
      </c>
      <c r="B389" s="98" t="s">
        <v>80</v>
      </c>
      <c r="C389" s="95">
        <v>46965</v>
      </c>
      <c r="D389" s="96">
        <v>1.8329999999999999E-2</v>
      </c>
      <c r="E389" s="97" t="s">
        <v>64</v>
      </c>
    </row>
    <row r="390" spans="1:5" x14ac:dyDescent="0.25">
      <c r="A390" s="94">
        <v>3.3369863013698629</v>
      </c>
      <c r="B390" s="98" t="s">
        <v>106</v>
      </c>
      <c r="C390" s="95">
        <v>46965</v>
      </c>
      <c r="D390" s="96">
        <v>3.2000000000000001E-2</v>
      </c>
      <c r="E390" s="97" t="s">
        <v>64</v>
      </c>
    </row>
    <row r="391" spans="1:5" x14ac:dyDescent="0.25">
      <c r="A391" s="94">
        <v>3.3808219178082193</v>
      </c>
      <c r="B391" s="98" t="s">
        <v>65</v>
      </c>
      <c r="C391" s="95">
        <v>46981</v>
      </c>
      <c r="D391" s="96">
        <v>5.4749999999999993E-2</v>
      </c>
      <c r="E391" s="97" t="s">
        <v>64</v>
      </c>
    </row>
    <row r="392" spans="1:5" x14ac:dyDescent="0.25">
      <c r="A392" s="94">
        <v>3.4438356164383563</v>
      </c>
      <c r="B392" s="98" t="s">
        <v>67</v>
      </c>
      <c r="C392" s="95">
        <v>47004</v>
      </c>
      <c r="D392" s="96">
        <v>5.4909999999999994E-2</v>
      </c>
      <c r="E392" s="97" t="s">
        <v>64</v>
      </c>
    </row>
    <row r="393" spans="1:5" x14ac:dyDescent="0.25">
      <c r="A393" s="94">
        <v>3.452054794520548</v>
      </c>
      <c r="B393" s="98" t="s">
        <v>67</v>
      </c>
      <c r="C393" s="95">
        <v>47007</v>
      </c>
      <c r="D393" s="96">
        <v>1.8959999999999998E-2</v>
      </c>
      <c r="E393" s="97" t="s">
        <v>64</v>
      </c>
    </row>
    <row r="394" spans="1:5" x14ac:dyDescent="0.25">
      <c r="A394" s="94">
        <v>3.463013698630137</v>
      </c>
      <c r="B394" s="98" t="s">
        <v>77</v>
      </c>
      <c r="C394" s="95">
        <v>47011</v>
      </c>
      <c r="D394" s="96">
        <v>5.1699999999999996E-2</v>
      </c>
      <c r="E394" s="97" t="s">
        <v>64</v>
      </c>
    </row>
    <row r="395" spans="1:5" x14ac:dyDescent="0.25">
      <c r="A395" s="94">
        <v>3.4904109589041097</v>
      </c>
      <c r="B395" s="98" t="s">
        <v>91</v>
      </c>
      <c r="C395" s="95">
        <v>47021</v>
      </c>
      <c r="D395" s="96">
        <v>5.7699999999999994E-2</v>
      </c>
      <c r="E395" s="97" t="s">
        <v>64</v>
      </c>
    </row>
    <row r="396" spans="1:5" x14ac:dyDescent="0.25">
      <c r="A396" s="94">
        <v>3.4986301369863013</v>
      </c>
      <c r="B396" s="98" t="s">
        <v>73</v>
      </c>
      <c r="C396" s="95">
        <v>47024</v>
      </c>
      <c r="D396" s="96">
        <v>5.7300000000000004E-2</v>
      </c>
      <c r="E396" s="97" t="s">
        <v>64</v>
      </c>
    </row>
    <row r="397" spans="1:5" x14ac:dyDescent="0.25">
      <c r="A397" s="94">
        <v>3.5205479452054793</v>
      </c>
      <c r="B397" s="98" t="s">
        <v>84</v>
      </c>
      <c r="C397" s="95">
        <v>47032</v>
      </c>
      <c r="D397" s="96">
        <v>5.4600000000000003E-2</v>
      </c>
      <c r="E397" s="97" t="s">
        <v>64</v>
      </c>
    </row>
    <row r="398" spans="1:5" x14ac:dyDescent="0.25">
      <c r="A398" s="94">
        <v>3.5315068493150683</v>
      </c>
      <c r="B398" s="98" t="s">
        <v>75</v>
      </c>
      <c r="C398" s="95">
        <v>47036</v>
      </c>
      <c r="D398" s="96">
        <v>3.9900000000000005E-2</v>
      </c>
      <c r="E398" s="97" t="s">
        <v>64</v>
      </c>
    </row>
    <row r="399" spans="1:5" x14ac:dyDescent="0.25">
      <c r="A399" s="94">
        <v>3.536986301369863</v>
      </c>
      <c r="B399" s="98" t="s">
        <v>86</v>
      </c>
      <c r="C399" s="95">
        <v>47038</v>
      </c>
      <c r="D399" s="96">
        <v>5.1299999999999998E-2</v>
      </c>
      <c r="E399" s="97" t="s">
        <v>64</v>
      </c>
    </row>
    <row r="400" spans="1:5" x14ac:dyDescent="0.25">
      <c r="A400" s="94">
        <v>3.6164383561643834</v>
      </c>
      <c r="B400" s="98" t="s">
        <v>69</v>
      </c>
      <c r="C400" s="95">
        <v>47067</v>
      </c>
      <c r="D400" s="96">
        <v>5.9810000000000002E-2</v>
      </c>
      <c r="E400" s="97" t="s">
        <v>64</v>
      </c>
    </row>
    <row r="401" spans="1:5" x14ac:dyDescent="0.25">
      <c r="A401" s="94">
        <v>3.6356164383561644</v>
      </c>
      <c r="B401" s="98" t="s">
        <v>65</v>
      </c>
      <c r="C401" s="95">
        <v>47074</v>
      </c>
      <c r="D401" s="96">
        <v>5.4669999999999996E-2</v>
      </c>
      <c r="E401" s="97" t="s">
        <v>64</v>
      </c>
    </row>
    <row r="402" spans="1:5" x14ac:dyDescent="0.25">
      <c r="A402" s="94">
        <v>3.6465753424657534</v>
      </c>
      <c r="B402" s="98" t="s">
        <v>93</v>
      </c>
      <c r="C402" s="95">
        <v>47078</v>
      </c>
      <c r="D402" s="96">
        <v>2.7999999999999997E-2</v>
      </c>
      <c r="E402" s="97" t="s">
        <v>64</v>
      </c>
    </row>
    <row r="403" spans="1:5" x14ac:dyDescent="0.25">
      <c r="A403" s="94">
        <v>3.7780821917808218</v>
      </c>
      <c r="B403" s="98" t="s">
        <v>67</v>
      </c>
      <c r="C403" s="95">
        <v>47126</v>
      </c>
      <c r="D403" s="96">
        <v>4.6799999999999994E-2</v>
      </c>
      <c r="E403" s="97" t="s">
        <v>64</v>
      </c>
    </row>
    <row r="404" spans="1:5" x14ac:dyDescent="0.25">
      <c r="A404" s="94">
        <v>3.8082191780821919</v>
      </c>
      <c r="B404" s="98" t="s">
        <v>77</v>
      </c>
      <c r="C404" s="95">
        <v>47137</v>
      </c>
      <c r="D404" s="96">
        <v>2.81E-2</v>
      </c>
      <c r="E404" s="97" t="s">
        <v>64</v>
      </c>
    </row>
    <row r="405" spans="1:5" x14ac:dyDescent="0.25">
      <c r="A405" s="94">
        <v>3.8356164383561642</v>
      </c>
      <c r="B405" s="98" t="s">
        <v>74</v>
      </c>
      <c r="C405" s="95">
        <v>47147</v>
      </c>
      <c r="D405" s="96">
        <v>5.9490000000000001E-2</v>
      </c>
      <c r="E405" s="97" t="s">
        <v>64</v>
      </c>
    </row>
    <row r="406" spans="1:5" x14ac:dyDescent="0.25">
      <c r="A406" s="94">
        <v>3.8410958904109589</v>
      </c>
      <c r="B406" s="98" t="s">
        <v>82</v>
      </c>
      <c r="C406" s="95">
        <v>47149</v>
      </c>
      <c r="D406" s="96">
        <v>4.8949999999999994E-2</v>
      </c>
      <c r="E406" s="97" t="s">
        <v>64</v>
      </c>
    </row>
    <row r="407" spans="1:5" x14ac:dyDescent="0.25">
      <c r="A407" s="94">
        <v>3.8438356164383563</v>
      </c>
      <c r="B407" s="98" t="s">
        <v>81</v>
      </c>
      <c r="C407" s="95">
        <v>47150</v>
      </c>
      <c r="D407" s="96">
        <v>4.6799999999999994E-2</v>
      </c>
      <c r="E407" s="97" t="s">
        <v>64</v>
      </c>
    </row>
    <row r="408" spans="1:5" x14ac:dyDescent="0.25">
      <c r="A408" s="94">
        <v>3.8438356164383563</v>
      </c>
      <c r="B408" s="98" t="s">
        <v>74</v>
      </c>
      <c r="C408" s="95">
        <v>47150</v>
      </c>
      <c r="D408" s="96">
        <v>5.0229999999999997E-2</v>
      </c>
      <c r="E408" s="97" t="s">
        <v>64</v>
      </c>
    </row>
    <row r="409" spans="1:5" x14ac:dyDescent="0.25">
      <c r="A409" s="94">
        <v>3.8630136986301369</v>
      </c>
      <c r="B409" s="98" t="s">
        <v>106</v>
      </c>
      <c r="C409" s="95">
        <v>47157</v>
      </c>
      <c r="D409" s="96">
        <v>0.03</v>
      </c>
      <c r="E409" s="97" t="s">
        <v>64</v>
      </c>
    </row>
    <row r="410" spans="1:5" x14ac:dyDescent="0.25">
      <c r="A410" s="94">
        <v>3.8986301369863012</v>
      </c>
      <c r="B410" s="98" t="s">
        <v>73</v>
      </c>
      <c r="C410" s="95">
        <v>47170</v>
      </c>
      <c r="D410" s="96">
        <v>4.8989999999999999E-2</v>
      </c>
      <c r="E410" s="97" t="s">
        <v>64</v>
      </c>
    </row>
    <row r="411" spans="1:5" x14ac:dyDescent="0.25">
      <c r="A411" s="94">
        <v>3.904109589041096</v>
      </c>
      <c r="B411" s="98" t="s">
        <v>103</v>
      </c>
      <c r="C411" s="95">
        <v>47172</v>
      </c>
      <c r="D411" s="96">
        <v>5.0540000000000002E-2</v>
      </c>
      <c r="E411" s="97" t="s">
        <v>64</v>
      </c>
    </row>
    <row r="412" spans="1:5" x14ac:dyDescent="0.25">
      <c r="A412" s="94">
        <v>3.9397260273972603</v>
      </c>
      <c r="B412" s="98" t="s">
        <v>71</v>
      </c>
      <c r="C412" s="95">
        <v>47185</v>
      </c>
      <c r="D412" s="96">
        <v>4.546E-2</v>
      </c>
      <c r="E412" s="97" t="s">
        <v>64</v>
      </c>
    </row>
    <row r="413" spans="1:5" x14ac:dyDescent="0.25">
      <c r="A413" s="94">
        <v>3.9698630136986299</v>
      </c>
      <c r="B413" s="98" t="s">
        <v>66</v>
      </c>
      <c r="C413" s="95">
        <v>47196</v>
      </c>
      <c r="D413" s="96">
        <v>4.4600000000000001E-2</v>
      </c>
      <c r="E413" s="97" t="s">
        <v>64</v>
      </c>
    </row>
    <row r="414" spans="1:5" x14ac:dyDescent="0.25">
      <c r="A414" s="94">
        <v>4.0082191780821921</v>
      </c>
      <c r="B414" s="98" t="s">
        <v>75</v>
      </c>
      <c r="C414" s="95">
        <v>47210</v>
      </c>
      <c r="D414" s="96">
        <v>3.7000000000000005E-2</v>
      </c>
      <c r="E414" s="97" t="s">
        <v>64</v>
      </c>
    </row>
    <row r="415" spans="1:5" x14ac:dyDescent="0.25">
      <c r="A415" s="94">
        <v>4.0109589041095894</v>
      </c>
      <c r="B415" s="98" t="s">
        <v>101</v>
      </c>
      <c r="C415" s="95">
        <v>47211</v>
      </c>
      <c r="D415" s="96">
        <v>2.7300000000000001E-2</v>
      </c>
      <c r="E415" s="97" t="s">
        <v>64</v>
      </c>
    </row>
    <row r="416" spans="1:5" x14ac:dyDescent="0.25">
      <c r="A416" s="94">
        <v>4.0109589041095894</v>
      </c>
      <c r="B416" s="98" t="s">
        <v>80</v>
      </c>
      <c r="C416" s="95">
        <v>47211</v>
      </c>
      <c r="D416" s="96">
        <v>5.0959999999999998E-2</v>
      </c>
      <c r="E416" s="97" t="s">
        <v>64</v>
      </c>
    </row>
    <row r="417" spans="1:5" x14ac:dyDescent="0.25">
      <c r="A417" s="94">
        <v>4.0136986301369859</v>
      </c>
      <c r="B417" s="98" t="s">
        <v>77</v>
      </c>
      <c r="C417" s="95">
        <v>47212</v>
      </c>
      <c r="D417" s="96">
        <v>4.6300000000000001E-2</v>
      </c>
      <c r="E417" s="97" t="s">
        <v>64</v>
      </c>
    </row>
    <row r="418" spans="1:5" x14ac:dyDescent="0.25">
      <c r="A418" s="94">
        <v>4.0164383561643833</v>
      </c>
      <c r="B418" s="98" t="s">
        <v>70</v>
      </c>
      <c r="C418" s="95">
        <v>47213</v>
      </c>
      <c r="D418" s="96">
        <v>3.0200000000000001E-2</v>
      </c>
      <c r="E418" s="97" t="s">
        <v>64</v>
      </c>
    </row>
    <row r="419" spans="1:5" x14ac:dyDescent="0.25">
      <c r="A419" s="94">
        <v>4.0273972602739727</v>
      </c>
      <c r="B419" s="98" t="s">
        <v>67</v>
      </c>
      <c r="C419" s="95">
        <v>47217</v>
      </c>
      <c r="D419" s="96">
        <v>5.1769999999999997E-2</v>
      </c>
      <c r="E419" s="97" t="s">
        <v>64</v>
      </c>
    </row>
    <row r="420" spans="1:5" x14ac:dyDescent="0.25">
      <c r="A420" s="94">
        <v>4.0904109589041093</v>
      </c>
      <c r="B420" s="98" t="s">
        <v>106</v>
      </c>
      <c r="C420" s="95">
        <v>47240</v>
      </c>
      <c r="D420" s="96">
        <v>4.5999999999999999E-2</v>
      </c>
      <c r="E420" s="97" t="s">
        <v>64</v>
      </c>
    </row>
    <row r="421" spans="1:5" x14ac:dyDescent="0.25">
      <c r="A421" s="94">
        <v>4.1260273972602741</v>
      </c>
      <c r="B421" s="98" t="s">
        <v>65</v>
      </c>
      <c r="C421" s="95">
        <v>47253</v>
      </c>
      <c r="D421" s="96">
        <v>5.2789999999999997E-2</v>
      </c>
      <c r="E421" s="97" t="s">
        <v>64</v>
      </c>
    </row>
    <row r="422" spans="1:5" x14ac:dyDescent="0.25">
      <c r="A422" s="94">
        <v>4.1287671232876715</v>
      </c>
      <c r="B422" s="98" t="s">
        <v>72</v>
      </c>
      <c r="C422" s="95">
        <v>47254</v>
      </c>
      <c r="D422" s="96">
        <v>4.6529999999999995E-2</v>
      </c>
      <c r="E422" s="97" t="s">
        <v>64</v>
      </c>
    </row>
    <row r="423" spans="1:5" x14ac:dyDescent="0.25">
      <c r="A423" s="94">
        <v>4.1671232876712327</v>
      </c>
      <c r="B423" s="98" t="s">
        <v>107</v>
      </c>
      <c r="C423" s="95">
        <v>47268</v>
      </c>
      <c r="D423" s="96">
        <v>4.8000000000000001E-2</v>
      </c>
      <c r="E423" s="97" t="s">
        <v>64</v>
      </c>
    </row>
    <row r="424" spans="1:5" x14ac:dyDescent="0.25">
      <c r="A424" s="94">
        <v>4.1726027397260275</v>
      </c>
      <c r="B424" s="98" t="s">
        <v>79</v>
      </c>
      <c r="C424" s="95">
        <v>47270</v>
      </c>
      <c r="D424" s="96">
        <v>4.2500000000000003E-2</v>
      </c>
      <c r="E424" s="97" t="s">
        <v>64</v>
      </c>
    </row>
    <row r="425" spans="1:5" x14ac:dyDescent="0.25">
      <c r="A425" s="94">
        <v>4.1808219178082195</v>
      </c>
      <c r="B425" s="98" t="s">
        <v>73</v>
      </c>
      <c r="C425" s="95">
        <v>47273</v>
      </c>
      <c r="D425" s="96">
        <v>4.9000000000000002E-2</v>
      </c>
      <c r="E425" s="97" t="s">
        <v>64</v>
      </c>
    </row>
    <row r="426" spans="1:5" x14ac:dyDescent="0.25">
      <c r="A426" s="94">
        <v>4.2438356164383562</v>
      </c>
      <c r="B426" s="98" t="s">
        <v>66</v>
      </c>
      <c r="C426" s="95">
        <v>47296</v>
      </c>
      <c r="D426" s="96">
        <v>4.4400000000000002E-2</v>
      </c>
      <c r="E426" s="97" t="s">
        <v>64</v>
      </c>
    </row>
    <row r="427" spans="1:5" x14ac:dyDescent="0.25">
      <c r="A427" s="94">
        <v>4.2465753424657535</v>
      </c>
      <c r="B427" s="98" t="s">
        <v>108</v>
      </c>
      <c r="C427" s="95">
        <v>47297</v>
      </c>
      <c r="D427" s="96">
        <v>6.8000000000000005E-2</v>
      </c>
      <c r="E427" s="97" t="s">
        <v>64</v>
      </c>
    </row>
    <row r="428" spans="1:5" x14ac:dyDescent="0.25">
      <c r="A428" s="94">
        <v>4.3178082191780822</v>
      </c>
      <c r="B428" s="98" t="s">
        <v>82</v>
      </c>
      <c r="C428" s="95">
        <v>47323</v>
      </c>
      <c r="D428" s="96">
        <v>4.5830000000000003E-2</v>
      </c>
      <c r="E428" s="97" t="s">
        <v>64</v>
      </c>
    </row>
    <row r="429" spans="1:5" x14ac:dyDescent="0.25">
      <c r="A429" s="94">
        <v>4.3260273972602743</v>
      </c>
      <c r="B429" s="98" t="s">
        <v>97</v>
      </c>
      <c r="C429" s="95">
        <v>47326</v>
      </c>
      <c r="D429" s="96">
        <v>6.4699999999999994E-2</v>
      </c>
      <c r="E429" s="97" t="s">
        <v>64</v>
      </c>
    </row>
    <row r="430" spans="1:5" x14ac:dyDescent="0.25">
      <c r="A430" s="94">
        <v>4.3589041095890408</v>
      </c>
      <c r="B430" s="98" t="s">
        <v>80</v>
      </c>
      <c r="C430" s="95">
        <v>47338</v>
      </c>
      <c r="D430" s="96">
        <v>4.829E-2</v>
      </c>
      <c r="E430" s="97" t="s">
        <v>64</v>
      </c>
    </row>
    <row r="431" spans="1:5" x14ac:dyDescent="0.25">
      <c r="A431" s="94">
        <v>4.3616438356164382</v>
      </c>
      <c r="B431" s="98" t="s">
        <v>84</v>
      </c>
      <c r="C431" s="95">
        <v>47339</v>
      </c>
      <c r="D431" s="96">
        <v>2.3700000000000002E-2</v>
      </c>
      <c r="E431" s="97" t="s">
        <v>64</v>
      </c>
    </row>
    <row r="432" spans="1:5" x14ac:dyDescent="0.25">
      <c r="A432" s="94">
        <v>4.3643835616438356</v>
      </c>
      <c r="B432" s="98" t="s">
        <v>93</v>
      </c>
      <c r="C432" s="95">
        <v>47340</v>
      </c>
      <c r="D432" s="96">
        <v>4.7800000000000002E-2</v>
      </c>
      <c r="E432" s="97" t="s">
        <v>64</v>
      </c>
    </row>
    <row r="433" spans="1:5" x14ac:dyDescent="0.25">
      <c r="A433" s="94">
        <v>4.4575342465753423</v>
      </c>
      <c r="B433" s="98" t="s">
        <v>78</v>
      </c>
      <c r="C433" s="95">
        <v>47374</v>
      </c>
      <c r="D433" s="96">
        <v>2.9769999999999998E-2</v>
      </c>
      <c r="E433" s="97" t="s">
        <v>64</v>
      </c>
    </row>
    <row r="434" spans="1:5" x14ac:dyDescent="0.25">
      <c r="A434" s="94">
        <v>4.4794520547945202</v>
      </c>
      <c r="B434" s="98" t="s">
        <v>76</v>
      </c>
      <c r="C434" s="95">
        <v>47382</v>
      </c>
      <c r="D434" s="96">
        <v>6.9500000000000006E-2</v>
      </c>
      <c r="E434" s="97" t="s">
        <v>64</v>
      </c>
    </row>
    <row r="435" spans="1:5" x14ac:dyDescent="0.25">
      <c r="A435" s="94">
        <v>4.4876712328767123</v>
      </c>
      <c r="B435" s="98" t="s">
        <v>65</v>
      </c>
      <c r="C435" s="95">
        <v>47385</v>
      </c>
      <c r="D435" s="96">
        <v>3.8039999999999997E-2</v>
      </c>
      <c r="E435" s="97" t="s">
        <v>64</v>
      </c>
    </row>
    <row r="436" spans="1:5" x14ac:dyDescent="0.25">
      <c r="A436" s="94">
        <v>4.493150684931507</v>
      </c>
      <c r="B436" s="98" t="s">
        <v>81</v>
      </c>
      <c r="C436" s="95">
        <v>47387</v>
      </c>
      <c r="D436" s="96">
        <v>3.8359999999999998E-2</v>
      </c>
      <c r="E436" s="97" t="s">
        <v>64</v>
      </c>
    </row>
    <row r="437" spans="1:5" x14ac:dyDescent="0.25">
      <c r="A437" s="94">
        <v>4.4958904109589044</v>
      </c>
      <c r="B437" s="98" t="s">
        <v>91</v>
      </c>
      <c r="C437" s="95">
        <v>47388</v>
      </c>
      <c r="D437" s="96">
        <v>4.5400000000000003E-2</v>
      </c>
      <c r="E437" s="97" t="s">
        <v>64</v>
      </c>
    </row>
    <row r="438" spans="1:5" x14ac:dyDescent="0.25">
      <c r="A438" s="94">
        <v>4.5041095890410956</v>
      </c>
      <c r="B438" s="98" t="s">
        <v>99</v>
      </c>
      <c r="C438" s="95">
        <v>47391</v>
      </c>
      <c r="D438" s="96">
        <v>4.691E-2</v>
      </c>
      <c r="E438" s="97" t="s">
        <v>64</v>
      </c>
    </row>
    <row r="439" spans="1:5" x14ac:dyDescent="0.25">
      <c r="A439" s="94">
        <v>4.5095890410958903</v>
      </c>
      <c r="B439" s="98" t="s">
        <v>66</v>
      </c>
      <c r="C439" s="95">
        <v>47393</v>
      </c>
      <c r="D439" s="96">
        <v>3.73E-2</v>
      </c>
      <c r="E439" s="97" t="s">
        <v>64</v>
      </c>
    </row>
    <row r="440" spans="1:5" x14ac:dyDescent="0.25">
      <c r="A440" s="94">
        <v>4.5506849315068489</v>
      </c>
      <c r="B440" s="98" t="s">
        <v>80</v>
      </c>
      <c r="C440" s="95">
        <v>47408</v>
      </c>
      <c r="D440" s="96">
        <v>0.04</v>
      </c>
      <c r="E440" s="97" t="s">
        <v>64</v>
      </c>
    </row>
    <row r="441" spans="1:5" x14ac:dyDescent="0.25">
      <c r="A441" s="94">
        <v>4.5890410958904111</v>
      </c>
      <c r="B441" s="98" t="s">
        <v>67</v>
      </c>
      <c r="C441" s="95">
        <v>47422</v>
      </c>
      <c r="D441" s="96">
        <v>4.002E-2</v>
      </c>
      <c r="E441" s="97" t="s">
        <v>64</v>
      </c>
    </row>
    <row r="442" spans="1:5" x14ac:dyDescent="0.25">
      <c r="A442" s="94">
        <v>4.6712328767123283</v>
      </c>
      <c r="B442" s="98" t="s">
        <v>70</v>
      </c>
      <c r="C442" s="95">
        <v>47452</v>
      </c>
      <c r="D442" s="96">
        <v>3.9300000000000002E-2</v>
      </c>
      <c r="E442" s="97" t="s">
        <v>64</v>
      </c>
    </row>
    <row r="443" spans="1:5" x14ac:dyDescent="0.25">
      <c r="A443" s="94">
        <v>4.6849315068493151</v>
      </c>
      <c r="B443" s="98" t="s">
        <v>89</v>
      </c>
      <c r="C443" s="95">
        <v>47457</v>
      </c>
      <c r="D443" s="96">
        <v>4.1309999999999999E-2</v>
      </c>
      <c r="E443" s="97" t="s">
        <v>64</v>
      </c>
    </row>
    <row r="444" spans="1:5" x14ac:dyDescent="0.25">
      <c r="A444" s="94">
        <v>4.6876712328767125</v>
      </c>
      <c r="B444" s="98" t="s">
        <v>103</v>
      </c>
      <c r="C444" s="95">
        <v>47458</v>
      </c>
      <c r="D444" s="96">
        <v>4.0640000000000003E-2</v>
      </c>
      <c r="E444" s="97" t="s">
        <v>64</v>
      </c>
    </row>
    <row r="445" spans="1:5" x14ac:dyDescent="0.25">
      <c r="A445" s="94">
        <v>4.6986301369863011</v>
      </c>
      <c r="B445" s="98" t="s">
        <v>63</v>
      </c>
      <c r="C445" s="95">
        <v>47462</v>
      </c>
      <c r="D445" s="96">
        <v>3.7999999999999999E-2</v>
      </c>
      <c r="E445" s="97" t="s">
        <v>64</v>
      </c>
    </row>
    <row r="446" spans="1:5" x14ac:dyDescent="0.25">
      <c r="A446" s="94">
        <v>4.7013698630136984</v>
      </c>
      <c r="B446" s="98" t="s">
        <v>86</v>
      </c>
      <c r="C446" s="95">
        <v>47463</v>
      </c>
      <c r="D446" s="96">
        <v>2.4300000000000002E-2</v>
      </c>
      <c r="E446" s="97" t="s">
        <v>64</v>
      </c>
    </row>
    <row r="447" spans="1:5" x14ac:dyDescent="0.25">
      <c r="A447" s="94">
        <v>4.8219178082191778</v>
      </c>
      <c r="B447" s="98" t="s">
        <v>65</v>
      </c>
      <c r="C447" s="95">
        <v>47507</v>
      </c>
      <c r="D447" s="96">
        <v>4.2640000000000004E-2</v>
      </c>
      <c r="E447" s="97" t="s">
        <v>64</v>
      </c>
    </row>
    <row r="448" spans="1:5" x14ac:dyDescent="0.25">
      <c r="A448" s="94">
        <v>4.8438356164383558</v>
      </c>
      <c r="B448" s="98" t="s">
        <v>67</v>
      </c>
      <c r="C448" s="95">
        <v>47515</v>
      </c>
      <c r="D448" s="96">
        <v>4.231E-2</v>
      </c>
      <c r="E448" s="97" t="s">
        <v>64</v>
      </c>
    </row>
    <row r="449" spans="1:5" x14ac:dyDescent="0.25">
      <c r="A449" s="94">
        <v>4.8520547945205479</v>
      </c>
      <c r="B449" s="98" t="s">
        <v>80</v>
      </c>
      <c r="C449" s="95">
        <v>47518</v>
      </c>
      <c r="D449" s="96">
        <v>4.2790000000000002E-2</v>
      </c>
      <c r="E449" s="97" t="s">
        <v>64</v>
      </c>
    </row>
    <row r="450" spans="1:5" x14ac:dyDescent="0.25">
      <c r="A450" s="94">
        <v>4.9178082191780819</v>
      </c>
      <c r="B450" s="98" t="s">
        <v>70</v>
      </c>
      <c r="C450" s="95">
        <v>47542</v>
      </c>
      <c r="D450" s="96">
        <v>2.1600000000000001E-2</v>
      </c>
      <c r="E450" s="97" t="s">
        <v>64</v>
      </c>
    </row>
    <row r="451" spans="1:5" x14ac:dyDescent="0.25">
      <c r="A451" s="94">
        <v>4.934246575342466</v>
      </c>
      <c r="B451" s="98" t="s">
        <v>97</v>
      </c>
      <c r="C451" s="95">
        <v>47548</v>
      </c>
      <c r="D451" s="96">
        <v>3.1400000000000004E-2</v>
      </c>
      <c r="E451" s="97" t="s">
        <v>64</v>
      </c>
    </row>
    <row r="452" spans="1:5" x14ac:dyDescent="0.25">
      <c r="A452" s="94">
        <v>4.9945205479452053</v>
      </c>
      <c r="B452" s="98" t="s">
        <v>100</v>
      </c>
      <c r="C452" s="95">
        <v>47570</v>
      </c>
      <c r="D452" s="96">
        <v>3.7599999999999995E-2</v>
      </c>
      <c r="E452" s="97" t="s">
        <v>64</v>
      </c>
    </row>
    <row r="453" spans="1:5" x14ac:dyDescent="0.25">
      <c r="A453" s="94">
        <v>5.0054794520547947</v>
      </c>
      <c r="B453" s="98" t="s">
        <v>84</v>
      </c>
      <c r="C453" s="95">
        <v>47574</v>
      </c>
      <c r="D453" s="96">
        <v>2.8999999999999998E-2</v>
      </c>
      <c r="E453" s="97" t="s">
        <v>64</v>
      </c>
    </row>
    <row r="454" spans="1:5" x14ac:dyDescent="0.25">
      <c r="A454" s="94">
        <v>5.0246575342465754</v>
      </c>
      <c r="B454" s="98" t="s">
        <v>78</v>
      </c>
      <c r="C454" s="95">
        <v>47581</v>
      </c>
      <c r="D454" s="96">
        <v>3.2149999999999998E-2</v>
      </c>
      <c r="E454" s="97" t="s">
        <v>64</v>
      </c>
    </row>
    <row r="455" spans="1:5" x14ac:dyDescent="0.25">
      <c r="A455" s="94">
        <v>5.1123287671232873</v>
      </c>
      <c r="B455" s="98" t="s">
        <v>106</v>
      </c>
      <c r="C455" s="95">
        <v>47613</v>
      </c>
      <c r="D455" s="96">
        <v>4.1500000000000002E-2</v>
      </c>
      <c r="E455" s="97" t="s">
        <v>64</v>
      </c>
    </row>
    <row r="456" spans="1:5" x14ac:dyDescent="0.25">
      <c r="A456" s="94">
        <v>5.1205479452054794</v>
      </c>
      <c r="B456" s="98" t="s">
        <v>103</v>
      </c>
      <c r="C456" s="95">
        <v>47616</v>
      </c>
      <c r="D456" s="96">
        <v>2.818E-2</v>
      </c>
      <c r="E456" s="97" t="s">
        <v>64</v>
      </c>
    </row>
    <row r="457" spans="1:5" x14ac:dyDescent="0.25">
      <c r="A457" s="94">
        <v>5.1232876712328768</v>
      </c>
      <c r="B457" s="98" t="s">
        <v>102</v>
      </c>
      <c r="C457" s="95">
        <v>47617</v>
      </c>
      <c r="D457" s="96">
        <v>2.3789999999999999E-2</v>
      </c>
      <c r="E457" s="97" t="s">
        <v>64</v>
      </c>
    </row>
    <row r="458" spans="1:5" x14ac:dyDescent="0.25">
      <c r="A458" s="94">
        <v>5.1780821917808222</v>
      </c>
      <c r="B458" s="98" t="s">
        <v>70</v>
      </c>
      <c r="C458" s="95">
        <v>47637</v>
      </c>
      <c r="D458" s="96">
        <v>7.3499999999999996E-2</v>
      </c>
      <c r="E458" s="97" t="s">
        <v>64</v>
      </c>
    </row>
    <row r="459" spans="1:5" x14ac:dyDescent="0.25">
      <c r="A459" s="94">
        <v>5.2027397260273975</v>
      </c>
      <c r="B459" s="98" t="s">
        <v>101</v>
      </c>
      <c r="C459" s="95">
        <v>47646</v>
      </c>
      <c r="D459" s="96">
        <v>7.0499999999999993E-2</v>
      </c>
      <c r="E459" s="97" t="s">
        <v>64</v>
      </c>
    </row>
    <row r="460" spans="1:5" x14ac:dyDescent="0.25">
      <c r="A460" s="94">
        <v>5.2356164383561641</v>
      </c>
      <c r="B460" s="98" t="s">
        <v>80</v>
      </c>
      <c r="C460" s="95">
        <v>47658</v>
      </c>
      <c r="D460" s="96">
        <v>5.228E-2</v>
      </c>
      <c r="E460" s="97" t="s">
        <v>64</v>
      </c>
    </row>
    <row r="461" spans="1:5" x14ac:dyDescent="0.25">
      <c r="A461" s="94">
        <v>5.2438356164383562</v>
      </c>
      <c r="B461" s="98" t="s">
        <v>81</v>
      </c>
      <c r="C461" s="95">
        <v>47661</v>
      </c>
      <c r="D461" s="96">
        <v>3.7339999999999998E-2</v>
      </c>
      <c r="E461" s="97" t="s">
        <v>64</v>
      </c>
    </row>
    <row r="462" spans="1:5" x14ac:dyDescent="0.25">
      <c r="A462" s="94">
        <v>5.2630136986301368</v>
      </c>
      <c r="B462" s="98" t="s">
        <v>93</v>
      </c>
      <c r="C462" s="95">
        <v>47668</v>
      </c>
      <c r="D462" s="96">
        <v>5.5E-2</v>
      </c>
      <c r="E462" s="97" t="s">
        <v>64</v>
      </c>
    </row>
    <row r="463" spans="1:5" x14ac:dyDescent="0.25">
      <c r="A463" s="94">
        <v>5.4520547945205475</v>
      </c>
      <c r="B463" s="98" t="s">
        <v>83</v>
      </c>
      <c r="C463" s="95">
        <v>47737</v>
      </c>
      <c r="D463" s="96">
        <v>1.5089999999999999E-2</v>
      </c>
      <c r="E463" s="97" t="s">
        <v>64</v>
      </c>
    </row>
    <row r="464" spans="1:5" x14ac:dyDescent="0.25">
      <c r="A464" s="94">
        <v>5.506849315068493</v>
      </c>
      <c r="B464" s="98" t="s">
        <v>93</v>
      </c>
      <c r="C464" s="95">
        <v>47757</v>
      </c>
      <c r="D464" s="96">
        <v>2.06E-2</v>
      </c>
      <c r="E464" s="97" t="s">
        <v>64</v>
      </c>
    </row>
    <row r="465" spans="1:5" x14ac:dyDescent="0.25">
      <c r="A465" s="94">
        <v>5.5452054794520551</v>
      </c>
      <c r="B465" s="98" t="s">
        <v>86</v>
      </c>
      <c r="C465" s="95">
        <v>47771</v>
      </c>
      <c r="D465" s="96">
        <v>1.4999999999999999E-2</v>
      </c>
      <c r="E465" s="97" t="s">
        <v>64</v>
      </c>
    </row>
    <row r="466" spans="1:5" x14ac:dyDescent="0.25">
      <c r="A466" s="94">
        <v>5.5863013698630137</v>
      </c>
      <c r="B466" s="98" t="s">
        <v>96</v>
      </c>
      <c r="C466" s="95">
        <v>47786</v>
      </c>
      <c r="D466" s="96">
        <v>7.0499999999999993E-2</v>
      </c>
      <c r="E466" s="97" t="s">
        <v>64</v>
      </c>
    </row>
    <row r="467" spans="1:5" x14ac:dyDescent="0.25">
      <c r="A467" s="94">
        <v>5.7150684931506852</v>
      </c>
      <c r="B467" s="98" t="s">
        <v>72</v>
      </c>
      <c r="C467" s="95">
        <v>47833</v>
      </c>
      <c r="D467" s="96">
        <v>1.9279999999999999E-2</v>
      </c>
      <c r="E467" s="97" t="s">
        <v>64</v>
      </c>
    </row>
    <row r="468" spans="1:5" x14ac:dyDescent="0.25">
      <c r="A468" s="94">
        <v>5.8410958904109593</v>
      </c>
      <c r="B468" s="98" t="s">
        <v>107</v>
      </c>
      <c r="C468" s="95">
        <v>47879</v>
      </c>
      <c r="D468" s="96">
        <v>4.9500000000000002E-2</v>
      </c>
      <c r="E468" s="97" t="s">
        <v>64</v>
      </c>
    </row>
    <row r="469" spans="1:5" x14ac:dyDescent="0.25">
      <c r="A469" s="94">
        <v>5.8712328767123285</v>
      </c>
      <c r="B469" s="98" t="s">
        <v>98</v>
      </c>
      <c r="C469" s="95">
        <v>47890</v>
      </c>
      <c r="D469" s="96">
        <v>1.7509999999999998E-2</v>
      </c>
      <c r="E469" s="97" t="s">
        <v>64</v>
      </c>
    </row>
    <row r="470" spans="1:5" x14ac:dyDescent="0.25">
      <c r="A470" s="94">
        <v>6.0986301369863014</v>
      </c>
      <c r="B470" s="98" t="s">
        <v>109</v>
      </c>
      <c r="C470" s="95">
        <v>47973</v>
      </c>
      <c r="D470" s="96">
        <v>2.6980000000000001E-2</v>
      </c>
      <c r="E470" s="97" t="s">
        <v>64</v>
      </c>
    </row>
    <row r="471" spans="1:5" x14ac:dyDescent="0.25">
      <c r="A471" s="94">
        <v>6.1232876712328768</v>
      </c>
      <c r="B471" s="98" t="s">
        <v>92</v>
      </c>
      <c r="C471" s="95">
        <v>47982</v>
      </c>
      <c r="D471" s="96">
        <v>2.4329999999999997E-2</v>
      </c>
      <c r="E471" s="97" t="s">
        <v>64</v>
      </c>
    </row>
    <row r="472" spans="1:5" x14ac:dyDescent="0.25">
      <c r="A472" s="94">
        <v>6.1260273972602741</v>
      </c>
      <c r="B472" s="98" t="s">
        <v>93</v>
      </c>
      <c r="C472" s="95">
        <v>47983</v>
      </c>
      <c r="D472" s="96">
        <v>5.1200000000000002E-2</v>
      </c>
      <c r="E472" s="97" t="s">
        <v>64</v>
      </c>
    </row>
    <row r="473" spans="1:5" x14ac:dyDescent="0.25">
      <c r="A473" s="94">
        <v>6.1726027397260275</v>
      </c>
      <c r="B473" s="98" t="s">
        <v>79</v>
      </c>
      <c r="C473" s="95">
        <v>48000</v>
      </c>
      <c r="D473" s="96">
        <v>2.7999999999999997E-2</v>
      </c>
      <c r="E473" s="97" t="s">
        <v>64</v>
      </c>
    </row>
    <row r="474" spans="1:5" x14ac:dyDescent="0.25">
      <c r="A474" s="94">
        <v>6.1808219178082195</v>
      </c>
      <c r="B474" s="98" t="s">
        <v>101</v>
      </c>
      <c r="C474" s="95">
        <v>48003</v>
      </c>
      <c r="D474" s="96">
        <v>7.0999999999999994E-2</v>
      </c>
      <c r="E474" s="97" t="s">
        <v>64</v>
      </c>
    </row>
    <row r="475" spans="1:5" x14ac:dyDescent="0.25">
      <c r="A475" s="94">
        <v>6.2520547945205482</v>
      </c>
      <c r="B475" s="98" t="s">
        <v>99</v>
      </c>
      <c r="C475" s="95">
        <v>48029</v>
      </c>
      <c r="D475" s="96">
        <v>4.9070000000000003E-2</v>
      </c>
      <c r="E475" s="97" t="s">
        <v>64</v>
      </c>
    </row>
    <row r="476" spans="1:5" x14ac:dyDescent="0.25">
      <c r="A476" s="94">
        <v>6.2520547945205482</v>
      </c>
      <c r="B476" s="98" t="s">
        <v>108</v>
      </c>
      <c r="C476" s="95">
        <v>48029</v>
      </c>
      <c r="D476" s="96">
        <v>2.4109999999999999E-2</v>
      </c>
      <c r="E476" s="97" t="s">
        <v>64</v>
      </c>
    </row>
    <row r="477" spans="1:5" x14ac:dyDescent="0.25">
      <c r="A477" s="94">
        <v>6.3013698630136989</v>
      </c>
      <c r="B477" s="98" t="s">
        <v>76</v>
      </c>
      <c r="C477" s="95">
        <v>48047</v>
      </c>
      <c r="D477" s="96">
        <v>2.4199999999999999E-2</v>
      </c>
      <c r="E477" s="97" t="s">
        <v>64</v>
      </c>
    </row>
    <row r="478" spans="1:5" x14ac:dyDescent="0.25">
      <c r="A478" s="94">
        <v>6.463013698630137</v>
      </c>
      <c r="B478" s="98" t="s">
        <v>84</v>
      </c>
      <c r="C478" s="95">
        <v>48106</v>
      </c>
      <c r="D478" s="96">
        <v>2.35E-2</v>
      </c>
      <c r="E478" s="97" t="s">
        <v>64</v>
      </c>
    </row>
    <row r="479" spans="1:5" x14ac:dyDescent="0.25">
      <c r="A479" s="94">
        <v>6.4684931506849317</v>
      </c>
      <c r="B479" s="98" t="s">
        <v>70</v>
      </c>
      <c r="C479" s="95">
        <v>48108</v>
      </c>
      <c r="D479" s="96">
        <v>2.23E-2</v>
      </c>
      <c r="E479" s="97" t="s">
        <v>64</v>
      </c>
    </row>
    <row r="480" spans="1:5" x14ac:dyDescent="0.25">
      <c r="A480" s="94">
        <v>6.558904109589041</v>
      </c>
      <c r="B480" s="98" t="s">
        <v>86</v>
      </c>
      <c r="C480" s="95">
        <v>48141</v>
      </c>
      <c r="D480" s="96">
        <v>2.4700000000000003E-2</v>
      </c>
      <c r="E480" s="97" t="s">
        <v>64</v>
      </c>
    </row>
    <row r="481" spans="1:5" x14ac:dyDescent="0.25">
      <c r="A481" s="94">
        <v>6.6383561643835618</v>
      </c>
      <c r="B481" s="98" t="s">
        <v>93</v>
      </c>
      <c r="C481" s="95">
        <v>48170</v>
      </c>
      <c r="D481" s="96">
        <v>3.15E-2</v>
      </c>
      <c r="E481" s="97" t="s">
        <v>64</v>
      </c>
    </row>
    <row r="482" spans="1:5" x14ac:dyDescent="0.25">
      <c r="A482" s="94">
        <v>6.6547945205479451</v>
      </c>
      <c r="B482" s="98" t="s">
        <v>102</v>
      </c>
      <c r="C482" s="95">
        <v>48176</v>
      </c>
      <c r="D482" s="96">
        <v>6.7400000000000002E-2</v>
      </c>
      <c r="E482" s="97" t="s">
        <v>64</v>
      </c>
    </row>
    <row r="483" spans="1:5" x14ac:dyDescent="0.25">
      <c r="A483" s="94">
        <v>6.7808219178082192</v>
      </c>
      <c r="B483" s="98" t="s">
        <v>67</v>
      </c>
      <c r="C483" s="95">
        <v>48222</v>
      </c>
      <c r="D483" s="96">
        <v>4.1329999999999999E-2</v>
      </c>
      <c r="E483" s="97" t="s">
        <v>64</v>
      </c>
    </row>
    <row r="484" spans="1:5" x14ac:dyDescent="0.25">
      <c r="A484" s="94">
        <v>6.8657534246575347</v>
      </c>
      <c r="B484" s="98" t="s">
        <v>110</v>
      </c>
      <c r="C484" s="95">
        <v>48253</v>
      </c>
      <c r="D484" s="96">
        <v>3.04E-2</v>
      </c>
      <c r="E484" s="97" t="s">
        <v>64</v>
      </c>
    </row>
    <row r="485" spans="1:5" x14ac:dyDescent="0.25">
      <c r="A485" s="94">
        <v>7.1561643835616442</v>
      </c>
      <c r="B485" s="98" t="s">
        <v>97</v>
      </c>
      <c r="C485" s="95">
        <v>48359</v>
      </c>
      <c r="D485" s="96">
        <v>2.5899999999999999E-2</v>
      </c>
      <c r="E485" s="97" t="s">
        <v>64</v>
      </c>
    </row>
    <row r="486" spans="1:5" x14ac:dyDescent="0.25">
      <c r="A486" s="94">
        <v>7.1753424657534248</v>
      </c>
      <c r="B486" s="98" t="s">
        <v>70</v>
      </c>
      <c r="C486" s="95">
        <v>48366</v>
      </c>
      <c r="D486" s="96">
        <v>6.93E-2</v>
      </c>
      <c r="E486" s="97" t="s">
        <v>64</v>
      </c>
    </row>
    <row r="487" spans="1:5" x14ac:dyDescent="0.25">
      <c r="A487" s="94">
        <v>7.3068493150684928</v>
      </c>
      <c r="B487" s="98" t="s">
        <v>78</v>
      </c>
      <c r="C487" s="95">
        <v>48414</v>
      </c>
      <c r="D487" s="96">
        <v>4.922E-2</v>
      </c>
      <c r="E487" s="97" t="s">
        <v>64</v>
      </c>
    </row>
    <row r="488" spans="1:5" x14ac:dyDescent="0.25">
      <c r="A488" s="94">
        <v>7.3863013698630136</v>
      </c>
      <c r="B488" s="98" t="s">
        <v>84</v>
      </c>
      <c r="C488" s="95">
        <v>48443</v>
      </c>
      <c r="D488" s="96">
        <v>4.1500000000000002E-2</v>
      </c>
      <c r="E488" s="97" t="s">
        <v>64</v>
      </c>
    </row>
    <row r="489" spans="1:5" x14ac:dyDescent="0.25">
      <c r="A489" s="94">
        <v>7.4986301369863018</v>
      </c>
      <c r="B489" s="98" t="s">
        <v>110</v>
      </c>
      <c r="C489" s="95">
        <v>48484</v>
      </c>
      <c r="D489" s="96">
        <v>4.6699999999999998E-2</v>
      </c>
      <c r="E489" s="97" t="s">
        <v>64</v>
      </c>
    </row>
    <row r="490" spans="1:5" x14ac:dyDescent="0.25">
      <c r="A490" s="94">
        <v>7.5479452054794525</v>
      </c>
      <c r="B490" s="98" t="s">
        <v>101</v>
      </c>
      <c r="C490" s="95">
        <v>48502</v>
      </c>
      <c r="D490" s="96">
        <v>6.9800000000000001E-2</v>
      </c>
      <c r="E490" s="97" t="s">
        <v>64</v>
      </c>
    </row>
    <row r="491" spans="1:5" x14ac:dyDescent="0.25">
      <c r="A491" s="94">
        <v>7.6328767123287671</v>
      </c>
      <c r="B491" s="98" t="s">
        <v>84</v>
      </c>
      <c r="C491" s="95">
        <v>48533</v>
      </c>
      <c r="D491" s="96">
        <v>6.9000000000000006E-2</v>
      </c>
      <c r="E491" s="97" t="s">
        <v>64</v>
      </c>
    </row>
    <row r="492" spans="1:5" x14ac:dyDescent="0.25">
      <c r="A492" s="94">
        <v>7.6684931506849319</v>
      </c>
      <c r="B492" s="98" t="s">
        <v>83</v>
      </c>
      <c r="C492" s="95">
        <v>48546</v>
      </c>
      <c r="D492" s="96">
        <v>4.6920000000000003E-2</v>
      </c>
      <c r="E492" s="97" t="s">
        <v>64</v>
      </c>
    </row>
    <row r="493" spans="1:5" x14ac:dyDescent="0.25">
      <c r="A493" s="94">
        <v>7.7123287671232879</v>
      </c>
      <c r="B493" s="98" t="s">
        <v>111</v>
      </c>
      <c r="C493" s="95">
        <v>48562</v>
      </c>
      <c r="D493" s="96">
        <v>5.4309999999999997E-2</v>
      </c>
      <c r="E493" s="97" t="s">
        <v>64</v>
      </c>
    </row>
    <row r="494" spans="1:5" x14ac:dyDescent="0.25">
      <c r="A494" s="94">
        <v>7.8328767123287673</v>
      </c>
      <c r="B494" s="98" t="s">
        <v>70</v>
      </c>
      <c r="C494" s="95">
        <v>48606</v>
      </c>
      <c r="D494" s="96">
        <v>4.1599999999999998E-2</v>
      </c>
      <c r="E494" s="97" t="s">
        <v>64</v>
      </c>
    </row>
    <row r="495" spans="1:5" x14ac:dyDescent="0.25">
      <c r="A495" s="94">
        <v>7.8849315068493153</v>
      </c>
      <c r="B495" s="98" t="s">
        <v>218</v>
      </c>
      <c r="C495" s="95">
        <v>48625</v>
      </c>
      <c r="D495" s="96">
        <v>4.2000000000000003E-2</v>
      </c>
      <c r="E495" s="97" t="s">
        <v>64</v>
      </c>
    </row>
    <row r="496" spans="1:5" x14ac:dyDescent="0.25">
      <c r="A496" s="94">
        <v>7.9397260273972599</v>
      </c>
      <c r="B496" s="98" t="s">
        <v>94</v>
      </c>
      <c r="C496" s="95">
        <v>48645</v>
      </c>
      <c r="D496" s="96">
        <v>7.1099999999999997E-2</v>
      </c>
      <c r="E496" s="97" t="s">
        <v>64</v>
      </c>
    </row>
    <row r="497" spans="1:5" x14ac:dyDescent="0.25">
      <c r="A497" s="94">
        <v>7.9452054794520546</v>
      </c>
      <c r="B497" s="98" t="s">
        <v>112</v>
      </c>
      <c r="C497" s="95">
        <v>48647</v>
      </c>
      <c r="D497" s="96">
        <v>4.7880000000000006E-2</v>
      </c>
      <c r="E497" s="97" t="s">
        <v>64</v>
      </c>
    </row>
    <row r="498" spans="1:5" x14ac:dyDescent="0.25">
      <c r="A498" s="94">
        <v>7.9506849315068493</v>
      </c>
      <c r="B498" s="98" t="s">
        <v>113</v>
      </c>
      <c r="C498" s="95">
        <v>48649</v>
      </c>
      <c r="D498" s="96">
        <v>6.9000000000000006E-2</v>
      </c>
      <c r="E498" s="97" t="s">
        <v>64</v>
      </c>
    </row>
    <row r="499" spans="1:5" x14ac:dyDescent="0.25">
      <c r="A499" s="94">
        <v>7.978082191780822</v>
      </c>
      <c r="B499" s="98" t="s">
        <v>102</v>
      </c>
      <c r="C499" s="95">
        <v>48659</v>
      </c>
      <c r="D499" s="96">
        <v>6.6699999999999995E-2</v>
      </c>
      <c r="E499" s="97" t="s">
        <v>64</v>
      </c>
    </row>
    <row r="500" spans="1:5" x14ac:dyDescent="0.25">
      <c r="A500" s="94">
        <v>8.1150684931506856</v>
      </c>
      <c r="B500" s="98" t="s">
        <v>106</v>
      </c>
      <c r="C500" s="95">
        <v>48709</v>
      </c>
      <c r="D500" s="96">
        <v>4.4000000000000004E-2</v>
      </c>
      <c r="E500" s="97" t="s">
        <v>64</v>
      </c>
    </row>
    <row r="501" spans="1:5" x14ac:dyDescent="0.25">
      <c r="A501" s="94">
        <v>8.1753424657534239</v>
      </c>
      <c r="B501" s="98" t="s">
        <v>97</v>
      </c>
      <c r="C501" s="95">
        <v>48731</v>
      </c>
      <c r="D501" s="96">
        <v>3.4300000000000004E-2</v>
      </c>
      <c r="E501" s="97" t="s">
        <v>64</v>
      </c>
    </row>
    <row r="502" spans="1:5" x14ac:dyDescent="0.25">
      <c r="A502" s="94">
        <v>8.1753424657534239</v>
      </c>
      <c r="B502" s="98" t="s">
        <v>79</v>
      </c>
      <c r="C502" s="95">
        <v>48731</v>
      </c>
      <c r="D502" s="96">
        <v>4.1500000000000002E-2</v>
      </c>
      <c r="E502" s="97" t="s">
        <v>64</v>
      </c>
    </row>
    <row r="503" spans="1:5" x14ac:dyDescent="0.25">
      <c r="A503" s="94">
        <v>8.2109589041095887</v>
      </c>
      <c r="B503" s="98" t="s">
        <v>86</v>
      </c>
      <c r="C503" s="95">
        <v>48744</v>
      </c>
      <c r="D503" s="96">
        <v>4.6100000000000002E-2</v>
      </c>
      <c r="E503" s="97" t="s">
        <v>64</v>
      </c>
    </row>
    <row r="504" spans="1:5" x14ac:dyDescent="0.25">
      <c r="A504" s="94">
        <v>8.5232876712328771</v>
      </c>
      <c r="B504" s="98" t="s">
        <v>84</v>
      </c>
      <c r="C504" s="95">
        <v>48858</v>
      </c>
      <c r="D504" s="96">
        <v>5.7000000000000002E-2</v>
      </c>
      <c r="E504" s="97" t="s">
        <v>64</v>
      </c>
    </row>
    <row r="505" spans="1:5" x14ac:dyDescent="0.25">
      <c r="A505" s="94">
        <v>8.536986301369863</v>
      </c>
      <c r="B505" s="98" t="s">
        <v>114</v>
      </c>
      <c r="C505" s="95">
        <v>48863</v>
      </c>
      <c r="D505" s="96">
        <v>6.5500000000000003E-2</v>
      </c>
      <c r="E505" s="97" t="s">
        <v>64</v>
      </c>
    </row>
    <row r="506" spans="1:5" x14ac:dyDescent="0.25">
      <c r="A506" s="94">
        <v>8.5917808219178085</v>
      </c>
      <c r="B506" s="98" t="s">
        <v>92</v>
      </c>
      <c r="C506" s="95">
        <v>48883</v>
      </c>
      <c r="D506" s="96">
        <v>4.854E-2</v>
      </c>
      <c r="E506" s="97" t="s">
        <v>64</v>
      </c>
    </row>
    <row r="507" spans="1:5" x14ac:dyDescent="0.25">
      <c r="A507" s="94">
        <v>8.5917808219178085</v>
      </c>
      <c r="B507" s="98" t="s">
        <v>96</v>
      </c>
      <c r="C507" s="95">
        <v>48883</v>
      </c>
      <c r="D507" s="96">
        <v>6.3E-2</v>
      </c>
      <c r="E507" s="97" t="s">
        <v>64</v>
      </c>
    </row>
    <row r="508" spans="1:5" x14ac:dyDescent="0.25">
      <c r="A508" s="94">
        <v>8.7178082191780817</v>
      </c>
      <c r="B508" s="98" t="s">
        <v>84</v>
      </c>
      <c r="C508" s="95">
        <v>48929</v>
      </c>
      <c r="D508" s="96">
        <v>6.1600000000000002E-2</v>
      </c>
      <c r="E508" s="97" t="s">
        <v>64</v>
      </c>
    </row>
    <row r="509" spans="1:5" x14ac:dyDescent="0.25">
      <c r="A509" s="94">
        <v>8.8438356164383567</v>
      </c>
      <c r="B509" s="98" t="s">
        <v>70</v>
      </c>
      <c r="C509" s="95">
        <v>48975</v>
      </c>
      <c r="D509" s="96">
        <v>6.3500000000000001E-2</v>
      </c>
      <c r="E509" s="97" t="s">
        <v>64</v>
      </c>
    </row>
    <row r="510" spans="1:5" x14ac:dyDescent="0.25">
      <c r="A510" s="94">
        <v>8.8493150684931514</v>
      </c>
      <c r="B510" s="98" t="s">
        <v>101</v>
      </c>
      <c r="C510" s="95">
        <v>48977</v>
      </c>
      <c r="D510" s="96">
        <v>6.4699999999999994E-2</v>
      </c>
      <c r="E510" s="97" t="s">
        <v>64</v>
      </c>
    </row>
    <row r="511" spans="1:5" x14ac:dyDescent="0.25">
      <c r="A511" s="94">
        <v>8.9232876712328775</v>
      </c>
      <c r="B511" s="98" t="s">
        <v>70</v>
      </c>
      <c r="C511" s="95">
        <v>49004</v>
      </c>
      <c r="D511" s="96">
        <v>4.3899999999999995E-2</v>
      </c>
      <c r="E511" s="97" t="s">
        <v>64</v>
      </c>
    </row>
    <row r="512" spans="1:5" x14ac:dyDescent="0.25">
      <c r="A512" s="94">
        <v>9.0904109589041102</v>
      </c>
      <c r="B512" s="98" t="s">
        <v>76</v>
      </c>
      <c r="C512" s="95">
        <v>49065</v>
      </c>
      <c r="D512" s="96">
        <v>6.5000000000000002E-2</v>
      </c>
      <c r="E512" s="97" t="s">
        <v>64</v>
      </c>
    </row>
    <row r="513" spans="1:5" x14ac:dyDescent="0.25">
      <c r="A513" s="94">
        <v>9.1753424657534239</v>
      </c>
      <c r="B513" s="98" t="s">
        <v>79</v>
      </c>
      <c r="C513" s="95">
        <v>49096</v>
      </c>
      <c r="D513" s="96">
        <v>4.8499999999999995E-2</v>
      </c>
      <c r="E513" s="97" t="s">
        <v>64</v>
      </c>
    </row>
    <row r="514" spans="1:5" x14ac:dyDescent="0.25">
      <c r="A514" s="94">
        <v>9.2082191780821923</v>
      </c>
      <c r="B514" s="98" t="s">
        <v>98</v>
      </c>
      <c r="C514" s="95">
        <v>49108</v>
      </c>
      <c r="D514" s="96">
        <v>4.6269999999999999E-2</v>
      </c>
      <c r="E514" s="97" t="s">
        <v>64</v>
      </c>
    </row>
    <row r="515" spans="1:5" x14ac:dyDescent="0.25">
      <c r="A515" s="94">
        <v>9.24931506849315</v>
      </c>
      <c r="B515" s="98" t="s">
        <v>78</v>
      </c>
      <c r="C515" s="95">
        <v>49123</v>
      </c>
      <c r="D515" s="96">
        <v>4.8310000000000006E-2</v>
      </c>
      <c r="E515" s="97" t="s">
        <v>64</v>
      </c>
    </row>
    <row r="516" spans="1:5" x14ac:dyDescent="0.25">
      <c r="A516" s="94">
        <v>9.4958904109589035</v>
      </c>
      <c r="B516" s="98" t="s">
        <v>86</v>
      </c>
      <c r="C516" s="95">
        <v>49213</v>
      </c>
      <c r="D516" s="96">
        <v>3.9900000000000005E-2</v>
      </c>
      <c r="E516" s="97" t="s">
        <v>64</v>
      </c>
    </row>
    <row r="517" spans="1:5" x14ac:dyDescent="0.25">
      <c r="A517" s="94">
        <v>9.506849315068493</v>
      </c>
      <c r="B517" s="98" t="s">
        <v>99</v>
      </c>
      <c r="C517" s="95">
        <v>49217</v>
      </c>
      <c r="D517" s="96">
        <v>5.1869999999999999E-2</v>
      </c>
      <c r="E517" s="97" t="s">
        <v>64</v>
      </c>
    </row>
    <row r="518" spans="1:5" x14ac:dyDescent="0.25">
      <c r="A518" s="94">
        <v>9.5424657534246577</v>
      </c>
      <c r="B518" s="98" t="s">
        <v>115</v>
      </c>
      <c r="C518" s="95">
        <v>49230</v>
      </c>
      <c r="D518" s="96">
        <v>6.25E-2</v>
      </c>
      <c r="E518" s="97" t="s">
        <v>64</v>
      </c>
    </row>
    <row r="519" spans="1:5" x14ac:dyDescent="0.25">
      <c r="A519" s="94">
        <v>9.5534246575342472</v>
      </c>
      <c r="B519" s="98" t="s">
        <v>80</v>
      </c>
      <c r="C519" s="95">
        <v>49234</v>
      </c>
      <c r="D519" s="96">
        <v>4.4640000000000006E-2</v>
      </c>
      <c r="E519" s="97" t="s">
        <v>64</v>
      </c>
    </row>
    <row r="520" spans="1:5" x14ac:dyDescent="0.25">
      <c r="A520" s="94">
        <v>9.5890410958904102</v>
      </c>
      <c r="B520" s="98" t="s">
        <v>98</v>
      </c>
      <c r="C520" s="95">
        <v>49247</v>
      </c>
      <c r="D520" s="96">
        <v>4.3090000000000003E-2</v>
      </c>
      <c r="E520" s="97" t="s">
        <v>64</v>
      </c>
    </row>
    <row r="521" spans="1:5" x14ac:dyDescent="0.25">
      <c r="A521" s="94">
        <v>9.5917808219178085</v>
      </c>
      <c r="B521" s="98" t="s">
        <v>67</v>
      </c>
      <c r="C521" s="95">
        <v>49248</v>
      </c>
      <c r="D521" s="96">
        <v>4.4229999999999998E-2</v>
      </c>
      <c r="E521" s="97" t="s">
        <v>64</v>
      </c>
    </row>
    <row r="522" spans="1:5" x14ac:dyDescent="0.25">
      <c r="A522" s="94">
        <v>9.5917808219178085</v>
      </c>
      <c r="B522" s="98" t="s">
        <v>116</v>
      </c>
      <c r="C522" s="95">
        <v>49248</v>
      </c>
      <c r="D522" s="96">
        <v>6.2199999999999998E-2</v>
      </c>
      <c r="E522" s="97" t="s">
        <v>64</v>
      </c>
    </row>
    <row r="523" spans="1:5" x14ac:dyDescent="0.25">
      <c r="A523" s="94">
        <v>9.632876712328768</v>
      </c>
      <c r="B523" s="98" t="s">
        <v>81</v>
      </c>
      <c r="C523" s="95">
        <v>49263</v>
      </c>
      <c r="D523" s="96">
        <v>4.4420000000000001E-2</v>
      </c>
      <c r="E523" s="97" t="s">
        <v>64</v>
      </c>
    </row>
    <row r="524" spans="1:5" x14ac:dyDescent="0.25">
      <c r="A524" s="94">
        <v>9.6465753424657539</v>
      </c>
      <c r="B524" s="98" t="s">
        <v>105</v>
      </c>
      <c r="C524" s="95">
        <v>49268</v>
      </c>
      <c r="D524" s="96">
        <v>5.8959999999999999E-2</v>
      </c>
      <c r="E524" s="97" t="s">
        <v>64</v>
      </c>
    </row>
    <row r="525" spans="1:5" x14ac:dyDescent="0.25">
      <c r="A525" s="94">
        <v>9.7698630136986306</v>
      </c>
      <c r="B525" s="98" t="s">
        <v>70</v>
      </c>
      <c r="C525" s="95">
        <v>49313</v>
      </c>
      <c r="D525" s="96">
        <v>4.2500000000000003E-2</v>
      </c>
      <c r="E525" s="97" t="s">
        <v>64</v>
      </c>
    </row>
    <row r="526" spans="1:5" x14ac:dyDescent="0.25">
      <c r="A526" s="94">
        <v>9.8410958904109584</v>
      </c>
      <c r="B526" s="98" t="s">
        <v>122</v>
      </c>
      <c r="C526" s="95">
        <v>49339</v>
      </c>
      <c r="D526" s="96">
        <v>4.3720000000000002E-2</v>
      </c>
      <c r="E526" s="97" t="s">
        <v>64</v>
      </c>
    </row>
    <row r="527" spans="1:5" x14ac:dyDescent="0.25">
      <c r="A527" s="94">
        <v>9.9150684931506845</v>
      </c>
      <c r="B527" s="98" t="s">
        <v>76</v>
      </c>
      <c r="C527" s="95">
        <v>49366</v>
      </c>
      <c r="D527" s="96">
        <v>5.9000000000000004E-2</v>
      </c>
      <c r="E527" s="97" t="s">
        <v>64</v>
      </c>
    </row>
    <row r="528" spans="1:5" x14ac:dyDescent="0.25">
      <c r="A528" s="94">
        <v>9.956164383561644</v>
      </c>
      <c r="B528" s="98" t="s">
        <v>78</v>
      </c>
      <c r="C528" s="95">
        <v>49381</v>
      </c>
      <c r="D528" s="96">
        <v>4.3189999999999999E-2</v>
      </c>
      <c r="E528" s="97" t="s">
        <v>64</v>
      </c>
    </row>
    <row r="529" spans="1:5" x14ac:dyDescent="0.25">
      <c r="A529" s="94">
        <v>10.175342465753424</v>
      </c>
      <c r="B529" s="98" t="s">
        <v>79</v>
      </c>
      <c r="C529" s="95">
        <v>49461</v>
      </c>
      <c r="D529" s="96">
        <v>3.6499999999999998E-2</v>
      </c>
      <c r="E529" s="97" t="s">
        <v>64</v>
      </c>
    </row>
    <row r="530" spans="1:5" x14ac:dyDescent="0.25">
      <c r="A530" s="94">
        <v>10.210958904109589</v>
      </c>
      <c r="B530" s="98" t="s">
        <v>68</v>
      </c>
      <c r="C530" s="95">
        <v>49474</v>
      </c>
      <c r="D530" s="96">
        <v>5.9500000000000004E-2</v>
      </c>
      <c r="E530" s="97" t="s">
        <v>64</v>
      </c>
    </row>
    <row r="531" spans="1:5" x14ac:dyDescent="0.25">
      <c r="A531" s="94">
        <v>10.471232876712328</v>
      </c>
      <c r="B531" s="98" t="s">
        <v>114</v>
      </c>
      <c r="C531" s="95">
        <v>49569</v>
      </c>
      <c r="D531" s="96">
        <v>5.1699999999999996E-2</v>
      </c>
      <c r="E531" s="97" t="s">
        <v>64</v>
      </c>
    </row>
    <row r="532" spans="1:5" x14ac:dyDescent="0.25">
      <c r="A532" s="94">
        <v>10.635616438356164</v>
      </c>
      <c r="B532" s="98" t="s">
        <v>108</v>
      </c>
      <c r="C532" s="95">
        <v>49629</v>
      </c>
      <c r="D532" s="96">
        <v>5.6500000000000002E-2</v>
      </c>
      <c r="E532" s="97" t="s">
        <v>64</v>
      </c>
    </row>
    <row r="533" spans="1:5" x14ac:dyDescent="0.25">
      <c r="A533" s="94">
        <v>10.64931506849315</v>
      </c>
      <c r="B533" s="98" t="s">
        <v>105</v>
      </c>
      <c r="C533" s="95">
        <v>49634</v>
      </c>
      <c r="D533" s="96">
        <v>5.1830000000000001E-2</v>
      </c>
      <c r="E533" s="97" t="s">
        <v>64</v>
      </c>
    </row>
    <row r="534" spans="1:5" x14ac:dyDescent="0.25">
      <c r="A534" s="94">
        <v>10.682191780821919</v>
      </c>
      <c r="B534" s="98" t="s">
        <v>97</v>
      </c>
      <c r="C534" s="95">
        <v>49646</v>
      </c>
      <c r="D534" s="96">
        <v>5.96E-2</v>
      </c>
      <c r="E534" s="97" t="s">
        <v>64</v>
      </c>
    </row>
    <row r="535" spans="1:5" x14ac:dyDescent="0.25">
      <c r="A535" s="94">
        <v>10.912328767123288</v>
      </c>
      <c r="B535" s="98" t="s">
        <v>84</v>
      </c>
      <c r="C535" s="95">
        <v>49730</v>
      </c>
      <c r="D535" s="96">
        <v>5.21E-2</v>
      </c>
      <c r="E535" s="97" t="s">
        <v>64</v>
      </c>
    </row>
    <row r="536" spans="1:5" x14ac:dyDescent="0.25">
      <c r="A536" s="94">
        <v>11.065753424657535</v>
      </c>
      <c r="B536" s="98" t="s">
        <v>116</v>
      </c>
      <c r="C536" s="95">
        <v>49786</v>
      </c>
      <c r="D536" s="96">
        <v>5.4000000000000006E-2</v>
      </c>
      <c r="E536" s="97" t="s">
        <v>64</v>
      </c>
    </row>
    <row r="537" spans="1:5" x14ac:dyDescent="0.25">
      <c r="A537" s="94">
        <v>11.145205479452056</v>
      </c>
      <c r="B537" s="98" t="s">
        <v>70</v>
      </c>
      <c r="C537" s="95">
        <v>49815</v>
      </c>
      <c r="D537" s="96">
        <v>5.3600000000000002E-2</v>
      </c>
      <c r="E537" s="97" t="s">
        <v>64</v>
      </c>
    </row>
    <row r="538" spans="1:5" x14ac:dyDescent="0.25">
      <c r="A538" s="94">
        <v>11.284931506849315</v>
      </c>
      <c r="B538" s="98" t="s">
        <v>96</v>
      </c>
      <c r="C538" s="95">
        <v>49866</v>
      </c>
      <c r="D538" s="96">
        <v>5.7000000000000002E-2</v>
      </c>
      <c r="E538" s="97" t="s">
        <v>64</v>
      </c>
    </row>
    <row r="539" spans="1:5" x14ac:dyDescent="0.25">
      <c r="A539" s="94">
        <v>11.457534246575342</v>
      </c>
      <c r="B539" s="98" t="s">
        <v>84</v>
      </c>
      <c r="C539" s="95">
        <v>49929</v>
      </c>
      <c r="D539" s="96">
        <v>5.4600000000000003E-2</v>
      </c>
      <c r="E539" s="97" t="s">
        <v>64</v>
      </c>
    </row>
    <row r="540" spans="1:5" x14ac:dyDescent="0.25">
      <c r="A540" s="94">
        <v>11.487671232876712</v>
      </c>
      <c r="B540" s="98" t="s">
        <v>83</v>
      </c>
      <c r="C540" s="95">
        <v>49940</v>
      </c>
      <c r="D540" s="96">
        <v>5.2489999999999995E-2</v>
      </c>
      <c r="E540" s="97" t="s">
        <v>64</v>
      </c>
    </row>
    <row r="541" spans="1:5" x14ac:dyDescent="0.25">
      <c r="A541" s="94">
        <v>11.495890410958904</v>
      </c>
      <c r="B541" s="98" t="s">
        <v>76</v>
      </c>
      <c r="C541" s="95">
        <v>49943</v>
      </c>
      <c r="D541" s="96">
        <v>5.5500000000000001E-2</v>
      </c>
      <c r="E541" s="97" t="s">
        <v>64</v>
      </c>
    </row>
    <row r="542" spans="1:5" x14ac:dyDescent="0.25">
      <c r="A542" s="94">
        <v>11.509589041095891</v>
      </c>
      <c r="B542" s="98" t="s">
        <v>99</v>
      </c>
      <c r="C542" s="95">
        <v>49948</v>
      </c>
      <c r="D542" s="96">
        <v>5.3949999999999998E-2</v>
      </c>
      <c r="E542" s="97" t="s">
        <v>64</v>
      </c>
    </row>
    <row r="543" spans="1:5" x14ac:dyDescent="0.25">
      <c r="A543" s="94">
        <v>11.528767123287672</v>
      </c>
      <c r="B543" s="98" t="s">
        <v>117</v>
      </c>
      <c r="C543" s="95">
        <v>49955</v>
      </c>
      <c r="D543" s="96">
        <v>3.1989999999999998E-2</v>
      </c>
      <c r="E543" s="97" t="s">
        <v>64</v>
      </c>
    </row>
    <row r="544" spans="1:5" x14ac:dyDescent="0.25">
      <c r="A544" s="94">
        <v>11.64931506849315</v>
      </c>
      <c r="B544" s="98" t="s">
        <v>105</v>
      </c>
      <c r="C544" s="95">
        <v>49999</v>
      </c>
      <c r="D544" s="96">
        <v>5.0320000000000004E-2</v>
      </c>
      <c r="E544" s="97" t="s">
        <v>64</v>
      </c>
    </row>
    <row r="545" spans="1:5" x14ac:dyDescent="0.25">
      <c r="A545" s="94">
        <v>11.717808219178082</v>
      </c>
      <c r="B545" s="98" t="s">
        <v>118</v>
      </c>
      <c r="C545" s="95">
        <v>50024</v>
      </c>
      <c r="D545" s="96">
        <v>5.0590000000000003E-2</v>
      </c>
      <c r="E545" s="97" t="s">
        <v>64</v>
      </c>
    </row>
    <row r="546" spans="1:5" x14ac:dyDescent="0.25">
      <c r="A546" s="94">
        <v>11.95890410958904</v>
      </c>
      <c r="B546" s="98" t="s">
        <v>70</v>
      </c>
      <c r="C546" s="95">
        <v>50112</v>
      </c>
      <c r="D546" s="96">
        <v>4.8899999999999999E-2</v>
      </c>
      <c r="E546" s="97" t="s">
        <v>64</v>
      </c>
    </row>
    <row r="547" spans="1:5" x14ac:dyDescent="0.25">
      <c r="A547" s="94">
        <v>11.978082191780821</v>
      </c>
      <c r="B547" s="98" t="s">
        <v>115</v>
      </c>
      <c r="C547" s="95">
        <v>50119</v>
      </c>
      <c r="D547" s="96">
        <v>5.0209999999999998E-2</v>
      </c>
      <c r="E547" s="97" t="s">
        <v>64</v>
      </c>
    </row>
    <row r="548" spans="1:5" x14ac:dyDescent="0.25">
      <c r="A548" s="94">
        <v>12.169863013698631</v>
      </c>
      <c r="B548" s="98" t="s">
        <v>93</v>
      </c>
      <c r="C548" s="95">
        <v>50189</v>
      </c>
      <c r="D548" s="96">
        <v>5.4000000000000006E-2</v>
      </c>
      <c r="E548" s="97" t="s">
        <v>64</v>
      </c>
    </row>
    <row r="549" spans="1:5" x14ac:dyDescent="0.25">
      <c r="A549" s="94">
        <v>12.178082191780822</v>
      </c>
      <c r="B549" s="98" t="s">
        <v>101</v>
      </c>
      <c r="C549" s="95">
        <v>50192</v>
      </c>
      <c r="D549" s="96">
        <v>3.2599999999999997E-2</v>
      </c>
      <c r="E549" s="97" t="s">
        <v>64</v>
      </c>
    </row>
    <row r="550" spans="1:5" x14ac:dyDescent="0.25">
      <c r="A550" s="94">
        <v>12.178082191780822</v>
      </c>
      <c r="B550" s="98" t="s">
        <v>79</v>
      </c>
      <c r="C550" s="95">
        <v>50192</v>
      </c>
      <c r="D550" s="96">
        <v>4.7500000000000001E-2</v>
      </c>
      <c r="E550" s="97" t="s">
        <v>64</v>
      </c>
    </row>
    <row r="551" spans="1:5" x14ac:dyDescent="0.25">
      <c r="A551" s="94">
        <v>12.515068493150684</v>
      </c>
      <c r="B551" s="98" t="s">
        <v>76</v>
      </c>
      <c r="C551" s="95">
        <v>50315</v>
      </c>
      <c r="D551" s="96">
        <v>0.06</v>
      </c>
      <c r="E551" s="97" t="s">
        <v>64</v>
      </c>
    </row>
    <row r="552" spans="1:5" x14ac:dyDescent="0.25">
      <c r="A552" s="94">
        <v>12.553424657534247</v>
      </c>
      <c r="B552" s="98" t="s">
        <v>114</v>
      </c>
      <c r="C552" s="95">
        <v>50329</v>
      </c>
      <c r="D552" s="96">
        <v>5.67E-2</v>
      </c>
      <c r="E552" s="97" t="s">
        <v>64</v>
      </c>
    </row>
    <row r="553" spans="1:5" x14ac:dyDescent="0.25">
      <c r="A553" s="94">
        <v>12.591780821917808</v>
      </c>
      <c r="B553" s="98" t="s">
        <v>105</v>
      </c>
      <c r="C553" s="95">
        <v>50343</v>
      </c>
      <c r="D553" s="96">
        <v>5.5559999999999998E-2</v>
      </c>
      <c r="E553" s="97" t="s">
        <v>64</v>
      </c>
    </row>
    <row r="554" spans="1:5" x14ac:dyDescent="0.25">
      <c r="A554" s="94">
        <v>12.791780821917808</v>
      </c>
      <c r="B554" s="98" t="s">
        <v>115</v>
      </c>
      <c r="C554" s="95">
        <v>50416</v>
      </c>
      <c r="D554" s="96">
        <v>5.5810000000000005E-2</v>
      </c>
      <c r="E554" s="97" t="s">
        <v>64</v>
      </c>
    </row>
    <row r="555" spans="1:5" x14ac:dyDescent="0.25">
      <c r="A555" s="94">
        <v>12.887671232876713</v>
      </c>
      <c r="B555" s="98" t="s">
        <v>76</v>
      </c>
      <c r="C555" s="95">
        <v>50451</v>
      </c>
      <c r="D555" s="96">
        <v>6.0499999999999998E-2</v>
      </c>
      <c r="E555" s="97" t="s">
        <v>64</v>
      </c>
    </row>
    <row r="556" spans="1:5" x14ac:dyDescent="0.25">
      <c r="A556" s="94">
        <v>13.049315068493151</v>
      </c>
      <c r="B556" s="98" t="s">
        <v>108</v>
      </c>
      <c r="C556" s="95">
        <v>50510</v>
      </c>
      <c r="D556" s="96">
        <v>6.6500000000000004E-2</v>
      </c>
      <c r="E556" s="97" t="s">
        <v>64</v>
      </c>
    </row>
    <row r="557" spans="1:5" x14ac:dyDescent="0.25">
      <c r="A557" s="94">
        <v>13.049315068493151</v>
      </c>
      <c r="B557" s="98" t="s">
        <v>116</v>
      </c>
      <c r="C557" s="95">
        <v>50510</v>
      </c>
      <c r="D557" s="96">
        <v>5.8499999999999996E-2</v>
      </c>
      <c r="E557" s="97" t="s">
        <v>64</v>
      </c>
    </row>
    <row r="558" spans="1:5" x14ac:dyDescent="0.25">
      <c r="A558" s="94">
        <v>13.126027397260273</v>
      </c>
      <c r="B558" s="98" t="s">
        <v>76</v>
      </c>
      <c r="C558" s="95">
        <v>50538</v>
      </c>
      <c r="D558" s="96">
        <v>5.7999999999999996E-2</v>
      </c>
      <c r="E558" s="97" t="s">
        <v>64</v>
      </c>
    </row>
    <row r="559" spans="1:5" x14ac:dyDescent="0.25">
      <c r="A559" s="94">
        <v>13.161643835616438</v>
      </c>
      <c r="B559" s="98" t="s">
        <v>105</v>
      </c>
      <c r="C559" s="95">
        <v>50551</v>
      </c>
      <c r="D559" s="96">
        <v>5.5800000000000002E-2</v>
      </c>
      <c r="E559" s="97" t="s">
        <v>64</v>
      </c>
    </row>
    <row r="560" spans="1:5" x14ac:dyDescent="0.25">
      <c r="A560" s="94">
        <v>13.432876712328767</v>
      </c>
      <c r="B560" s="98" t="s">
        <v>84</v>
      </c>
      <c r="C560" s="95">
        <v>50650</v>
      </c>
      <c r="D560" s="96">
        <v>6.0499999999999998E-2</v>
      </c>
      <c r="E560" s="97" t="s">
        <v>64</v>
      </c>
    </row>
    <row r="561" spans="1:5" x14ac:dyDescent="0.25">
      <c r="A561" s="94">
        <v>13.528767123287672</v>
      </c>
      <c r="B561" s="98" t="s">
        <v>117</v>
      </c>
      <c r="C561" s="95">
        <v>50685</v>
      </c>
      <c r="D561" s="96">
        <v>3.3410000000000002E-2</v>
      </c>
      <c r="E561" s="97" t="s">
        <v>64</v>
      </c>
    </row>
    <row r="562" spans="1:5" x14ac:dyDescent="0.25">
      <c r="A562" s="94">
        <v>13.789041095890411</v>
      </c>
      <c r="B562" s="98" t="s">
        <v>79</v>
      </c>
      <c r="C562" s="95">
        <v>50780</v>
      </c>
      <c r="D562" s="96">
        <v>4.3499999999999997E-2</v>
      </c>
      <c r="E562" s="97" t="s">
        <v>64</v>
      </c>
    </row>
    <row r="563" spans="1:5" x14ac:dyDescent="0.25">
      <c r="A563" s="94">
        <v>13.884931506849314</v>
      </c>
      <c r="B563" s="98" t="s">
        <v>116</v>
      </c>
      <c r="C563" s="95">
        <v>50815</v>
      </c>
      <c r="D563" s="96">
        <v>7.0599999999999996E-2</v>
      </c>
      <c r="E563" s="97" t="s">
        <v>64</v>
      </c>
    </row>
    <row r="564" spans="1:5" x14ac:dyDescent="0.25">
      <c r="A564" s="94">
        <v>13.912328767123288</v>
      </c>
      <c r="B564" s="98" t="s">
        <v>76</v>
      </c>
      <c r="C564" s="95">
        <v>50825</v>
      </c>
      <c r="D564" s="96">
        <v>6.5500000000000003E-2</v>
      </c>
      <c r="E564" s="97" t="s">
        <v>64</v>
      </c>
    </row>
    <row r="565" spans="1:5" x14ac:dyDescent="0.25">
      <c r="A565" s="94">
        <v>13.931506849315069</v>
      </c>
      <c r="B565" s="98" t="s">
        <v>70</v>
      </c>
      <c r="C565" s="95">
        <v>50832</v>
      </c>
      <c r="D565" s="96">
        <v>6.0299999999999999E-2</v>
      </c>
      <c r="E565" s="97" t="s">
        <v>64</v>
      </c>
    </row>
    <row r="566" spans="1:5" x14ac:dyDescent="0.25">
      <c r="A566" s="94">
        <v>13.942465753424658</v>
      </c>
      <c r="B566" s="98" t="s">
        <v>105</v>
      </c>
      <c r="C566" s="95">
        <v>50836</v>
      </c>
      <c r="D566" s="96">
        <v>6.5000000000000002E-2</v>
      </c>
      <c r="E566" s="97" t="s">
        <v>64</v>
      </c>
    </row>
    <row r="567" spans="1:5" x14ac:dyDescent="0.25">
      <c r="A567" s="94">
        <v>14.068493150684931</v>
      </c>
      <c r="B567" s="98" t="s">
        <v>119</v>
      </c>
      <c r="C567" s="95">
        <v>50882</v>
      </c>
      <c r="D567" s="96">
        <v>8.5699999999999998E-2</v>
      </c>
      <c r="E567" s="97" t="s">
        <v>64</v>
      </c>
    </row>
    <row r="568" spans="1:5" x14ac:dyDescent="0.25">
      <c r="A568" s="94">
        <v>14.257534246575343</v>
      </c>
      <c r="B568" s="98" t="s">
        <v>99</v>
      </c>
      <c r="C568" s="95">
        <v>50951</v>
      </c>
      <c r="D568" s="96">
        <v>5.5380000000000006E-2</v>
      </c>
      <c r="E568" s="97" t="s">
        <v>64</v>
      </c>
    </row>
    <row r="569" spans="1:5" x14ac:dyDescent="0.25">
      <c r="A569" s="94">
        <v>14.556164383561644</v>
      </c>
      <c r="B569" s="98" t="s">
        <v>101</v>
      </c>
      <c r="C569" s="95">
        <v>51060</v>
      </c>
      <c r="D569" s="96">
        <v>2.75E-2</v>
      </c>
      <c r="E569" s="97" t="s">
        <v>64</v>
      </c>
    </row>
    <row r="570" spans="1:5" x14ac:dyDescent="0.25">
      <c r="A570" s="94">
        <v>14.591780821917808</v>
      </c>
      <c r="B570" s="98" t="s">
        <v>116</v>
      </c>
      <c r="C570" s="95">
        <v>51073</v>
      </c>
      <c r="D570" s="96">
        <v>5.3699999999999998E-2</v>
      </c>
      <c r="E570" s="97" t="s">
        <v>64</v>
      </c>
    </row>
    <row r="571" spans="1:5" x14ac:dyDescent="0.25">
      <c r="A571" s="94">
        <v>14.638356164383561</v>
      </c>
      <c r="B571" s="98" t="s">
        <v>102</v>
      </c>
      <c r="C571" s="95">
        <v>51090</v>
      </c>
      <c r="D571" s="96">
        <v>5.9980000000000006E-2</v>
      </c>
      <c r="E571" s="97" t="s">
        <v>64</v>
      </c>
    </row>
    <row r="572" spans="1:5" x14ac:dyDescent="0.25">
      <c r="A572" s="94">
        <v>14.657534246575343</v>
      </c>
      <c r="B572" s="98" t="s">
        <v>72</v>
      </c>
      <c r="C572" s="95">
        <v>51097</v>
      </c>
      <c r="D572" s="96">
        <v>6.4000000000000001E-2</v>
      </c>
      <c r="E572" s="97" t="s">
        <v>64</v>
      </c>
    </row>
    <row r="573" spans="1:5" x14ac:dyDescent="0.25">
      <c r="A573" s="94">
        <v>14.66027397260274</v>
      </c>
      <c r="B573" s="98" t="s">
        <v>108</v>
      </c>
      <c r="C573" s="95">
        <v>51098</v>
      </c>
      <c r="D573" s="96">
        <v>5.7500000000000002E-2</v>
      </c>
      <c r="E573" s="97" t="s">
        <v>64</v>
      </c>
    </row>
    <row r="574" spans="1:5" x14ac:dyDescent="0.25">
      <c r="A574" s="94">
        <v>14.997260273972604</v>
      </c>
      <c r="B574" s="98" t="s">
        <v>83</v>
      </c>
      <c r="C574" s="95">
        <v>51221</v>
      </c>
      <c r="D574" s="96">
        <v>5.3810000000000004E-2</v>
      </c>
      <c r="E574" s="97" t="s">
        <v>64</v>
      </c>
    </row>
    <row r="575" spans="1:5" x14ac:dyDescent="0.25">
      <c r="A575" s="94">
        <v>15.054794520547945</v>
      </c>
      <c r="B575" s="98" t="s">
        <v>114</v>
      </c>
      <c r="C575" s="95">
        <v>51242</v>
      </c>
      <c r="D575" s="96">
        <v>5.4720000000000005E-2</v>
      </c>
      <c r="E575" s="97" t="s">
        <v>64</v>
      </c>
    </row>
    <row r="576" spans="1:5" x14ac:dyDescent="0.25">
      <c r="A576" s="94">
        <v>15.150684931506849</v>
      </c>
      <c r="B576" s="98" t="s">
        <v>86</v>
      </c>
      <c r="C576" s="95">
        <v>51277</v>
      </c>
      <c r="D576" s="96">
        <v>5.5399999999999998E-2</v>
      </c>
      <c r="E576" s="97" t="s">
        <v>64</v>
      </c>
    </row>
    <row r="577" spans="1:5" x14ac:dyDescent="0.25">
      <c r="A577" s="94">
        <v>15.197260273972603</v>
      </c>
      <c r="B577" s="98" t="s">
        <v>101</v>
      </c>
      <c r="C577" s="95">
        <v>51294</v>
      </c>
      <c r="D577" s="96">
        <v>5.6299999999999996E-2</v>
      </c>
      <c r="E577" s="97" t="s">
        <v>64</v>
      </c>
    </row>
    <row r="578" spans="1:5" x14ac:dyDescent="0.25">
      <c r="A578" s="94">
        <v>15.304109589041095</v>
      </c>
      <c r="B578" s="98" t="s">
        <v>70</v>
      </c>
      <c r="C578" s="95">
        <v>51333</v>
      </c>
      <c r="D578" s="96">
        <v>5.4900000000000004E-2</v>
      </c>
      <c r="E578" s="97" t="s">
        <v>64</v>
      </c>
    </row>
    <row r="579" spans="1:5" x14ac:dyDescent="0.25">
      <c r="A579" s="94">
        <v>15.323287671232876</v>
      </c>
      <c r="B579" s="98" t="s">
        <v>84</v>
      </c>
      <c r="C579" s="95">
        <v>51340</v>
      </c>
      <c r="D579" s="96">
        <v>5.2000000000000005E-2</v>
      </c>
      <c r="E579" s="97" t="s">
        <v>64</v>
      </c>
    </row>
    <row r="580" spans="1:5" x14ac:dyDescent="0.25">
      <c r="A580" s="94">
        <v>15.638356164383561</v>
      </c>
      <c r="B580" s="98" t="s">
        <v>83</v>
      </c>
      <c r="C580" s="95">
        <v>51455</v>
      </c>
      <c r="D580" s="96">
        <v>4.8719999999999999E-2</v>
      </c>
      <c r="E580" s="97" t="s">
        <v>64</v>
      </c>
    </row>
    <row r="581" spans="1:5" x14ac:dyDescent="0.25">
      <c r="A581" s="94">
        <v>15.695890410958905</v>
      </c>
      <c r="B581" s="98" t="s">
        <v>76</v>
      </c>
      <c r="C581" s="95">
        <v>51476</v>
      </c>
      <c r="D581" s="96">
        <v>5.2000000000000005E-2</v>
      </c>
      <c r="E581" s="97" t="s">
        <v>64</v>
      </c>
    </row>
    <row r="582" spans="1:5" x14ac:dyDescent="0.25">
      <c r="A582" s="94">
        <v>15.706849315068494</v>
      </c>
      <c r="B582" s="98" t="s">
        <v>94</v>
      </c>
      <c r="C582" s="95">
        <v>51480</v>
      </c>
      <c r="D582" s="96">
        <v>0.06</v>
      </c>
      <c r="E582" s="97" t="s">
        <v>64</v>
      </c>
    </row>
    <row r="583" spans="1:5" x14ac:dyDescent="0.25">
      <c r="A583" s="94">
        <v>15.917808219178083</v>
      </c>
      <c r="B583" s="98" t="s">
        <v>101</v>
      </c>
      <c r="C583" s="95">
        <v>51557</v>
      </c>
      <c r="D583" s="96">
        <v>5.2999999999999999E-2</v>
      </c>
      <c r="E583" s="97" t="s">
        <v>64</v>
      </c>
    </row>
    <row r="584" spans="1:5" x14ac:dyDescent="0.25">
      <c r="A584" s="94">
        <v>16.090410958904108</v>
      </c>
      <c r="B584" s="98" t="s">
        <v>98</v>
      </c>
      <c r="C584" s="95">
        <v>51620</v>
      </c>
      <c r="D584" s="96">
        <v>5.2969999999999996E-2</v>
      </c>
      <c r="E584" s="97" t="s">
        <v>64</v>
      </c>
    </row>
    <row r="585" spans="1:5" x14ac:dyDescent="0.25">
      <c r="A585" s="94">
        <v>16.142465753424659</v>
      </c>
      <c r="B585" s="98" t="s">
        <v>92</v>
      </c>
      <c r="C585" s="95">
        <v>51639</v>
      </c>
      <c r="D585" s="96">
        <v>5.1390000000000005E-2</v>
      </c>
      <c r="E585" s="97" t="s">
        <v>64</v>
      </c>
    </row>
    <row r="586" spans="1:5" x14ac:dyDescent="0.25">
      <c r="A586" s="94">
        <v>16.235616438356164</v>
      </c>
      <c r="B586" s="98" t="s">
        <v>84</v>
      </c>
      <c r="C586" s="95">
        <v>51673</v>
      </c>
      <c r="D586" s="96">
        <v>4.8799999999999996E-2</v>
      </c>
      <c r="E586" s="97" t="s">
        <v>64</v>
      </c>
    </row>
    <row r="587" spans="1:5" x14ac:dyDescent="0.25">
      <c r="A587" s="94">
        <v>16.312328767123287</v>
      </c>
      <c r="B587" s="98" t="s">
        <v>120</v>
      </c>
      <c r="C587" s="95">
        <v>51701</v>
      </c>
      <c r="D587" s="96">
        <v>5.5030000000000003E-2</v>
      </c>
      <c r="E587" s="97" t="s">
        <v>64</v>
      </c>
    </row>
    <row r="588" spans="1:5" x14ac:dyDescent="0.25">
      <c r="A588" s="94">
        <v>16.5013698630137</v>
      </c>
      <c r="B588" s="98" t="s">
        <v>70</v>
      </c>
      <c r="C588" s="95">
        <v>51770</v>
      </c>
      <c r="D588" s="96">
        <v>4.3899999999999995E-2</v>
      </c>
      <c r="E588" s="97" t="s">
        <v>64</v>
      </c>
    </row>
    <row r="589" spans="1:5" x14ac:dyDescent="0.25">
      <c r="A589" s="94">
        <v>16.531506849315068</v>
      </c>
      <c r="B589" s="98" t="s">
        <v>117</v>
      </c>
      <c r="C589" s="95">
        <v>51781</v>
      </c>
      <c r="D589" s="96">
        <v>3.4540000000000001E-2</v>
      </c>
      <c r="E589" s="97" t="s">
        <v>64</v>
      </c>
    </row>
    <row r="590" spans="1:5" x14ac:dyDescent="0.25">
      <c r="A590" s="94">
        <v>16.561643835616437</v>
      </c>
      <c r="B590" s="98" t="s">
        <v>116</v>
      </c>
      <c r="C590" s="95">
        <v>51792</v>
      </c>
      <c r="D590" s="96">
        <v>4.5400000000000003E-2</v>
      </c>
      <c r="E590" s="97" t="s">
        <v>64</v>
      </c>
    </row>
    <row r="591" spans="1:5" x14ac:dyDescent="0.25">
      <c r="A591" s="94">
        <v>16.578082191780823</v>
      </c>
      <c r="B591" s="98" t="s">
        <v>105</v>
      </c>
      <c r="C591" s="95">
        <v>51798</v>
      </c>
      <c r="D591" s="96">
        <v>4.5429999999999998E-2</v>
      </c>
      <c r="E591" s="97" t="s">
        <v>64</v>
      </c>
    </row>
    <row r="592" spans="1:5" x14ac:dyDescent="0.25">
      <c r="A592" s="94">
        <v>16.61917808219178</v>
      </c>
      <c r="B592" s="98" t="s">
        <v>83</v>
      </c>
      <c r="C592" s="95">
        <v>51813</v>
      </c>
      <c r="D592" s="96">
        <v>4.462E-2</v>
      </c>
      <c r="E592" s="97" t="s">
        <v>64</v>
      </c>
    </row>
    <row r="593" spans="1:5" x14ac:dyDescent="0.25">
      <c r="A593" s="94">
        <v>16.638356164383563</v>
      </c>
      <c r="B593" s="98" t="s">
        <v>97</v>
      </c>
      <c r="C593" s="95">
        <v>51820</v>
      </c>
      <c r="D593" s="96">
        <v>4.4500000000000005E-2</v>
      </c>
      <c r="E593" s="97" t="s">
        <v>64</v>
      </c>
    </row>
    <row r="594" spans="1:5" x14ac:dyDescent="0.25">
      <c r="A594" s="94">
        <v>16.684931506849313</v>
      </c>
      <c r="B594" s="98" t="s">
        <v>101</v>
      </c>
      <c r="C594" s="95">
        <v>51837</v>
      </c>
      <c r="D594" s="96">
        <v>4.53E-2</v>
      </c>
      <c r="E594" s="97" t="s">
        <v>64</v>
      </c>
    </row>
    <row r="595" spans="1:5" x14ac:dyDescent="0.25">
      <c r="A595" s="94">
        <v>16.704109589041096</v>
      </c>
      <c r="B595" s="98" t="s">
        <v>76</v>
      </c>
      <c r="C595" s="95">
        <v>51844</v>
      </c>
      <c r="D595" s="96">
        <v>4.2500000000000003E-2</v>
      </c>
      <c r="E595" s="97" t="s">
        <v>64</v>
      </c>
    </row>
    <row r="596" spans="1:5" x14ac:dyDescent="0.25">
      <c r="A596" s="94">
        <v>16.926027397260274</v>
      </c>
      <c r="B596" s="98" t="s">
        <v>108</v>
      </c>
      <c r="C596" s="95">
        <v>51925</v>
      </c>
      <c r="D596" s="96">
        <v>4.5499999999999999E-2</v>
      </c>
      <c r="E596" s="97" t="s">
        <v>64</v>
      </c>
    </row>
    <row r="597" spans="1:5" x14ac:dyDescent="0.25">
      <c r="A597" s="94">
        <v>17.079452054794519</v>
      </c>
      <c r="B597" s="98" t="s">
        <v>97</v>
      </c>
      <c r="C597" s="95">
        <v>51981</v>
      </c>
      <c r="D597" s="96">
        <v>4.1900000000000007E-2</v>
      </c>
      <c r="E597" s="97" t="s">
        <v>64</v>
      </c>
    </row>
    <row r="598" spans="1:5" x14ac:dyDescent="0.25">
      <c r="A598" s="94">
        <v>17.221917808219178</v>
      </c>
      <c r="B598" s="98" t="s">
        <v>72</v>
      </c>
      <c r="C598" s="95">
        <v>52033</v>
      </c>
      <c r="D598" s="96">
        <v>5.16E-2</v>
      </c>
      <c r="E598" s="97" t="s">
        <v>64</v>
      </c>
    </row>
    <row r="599" spans="1:5" x14ac:dyDescent="0.25">
      <c r="A599" s="94">
        <v>17.260273972602739</v>
      </c>
      <c r="B599" s="98" t="s">
        <v>83</v>
      </c>
      <c r="C599" s="95">
        <v>52047</v>
      </c>
      <c r="D599" s="96">
        <v>3.9900000000000005E-2</v>
      </c>
      <c r="E599" s="97" t="s">
        <v>64</v>
      </c>
    </row>
    <row r="600" spans="1:5" x14ac:dyDescent="0.25">
      <c r="A600" s="94">
        <v>17.342465753424658</v>
      </c>
      <c r="B600" s="98" t="s">
        <v>98</v>
      </c>
      <c r="C600" s="95">
        <v>52077</v>
      </c>
      <c r="D600" s="96">
        <v>3.9580000000000004E-2</v>
      </c>
      <c r="E600" s="97" t="s">
        <v>64</v>
      </c>
    </row>
    <row r="601" spans="1:5" x14ac:dyDescent="0.25">
      <c r="A601" s="94">
        <v>17.457534246575342</v>
      </c>
      <c r="B601" s="98" t="s">
        <v>105</v>
      </c>
      <c r="C601" s="95">
        <v>52119</v>
      </c>
      <c r="D601" s="96">
        <v>3.805E-2</v>
      </c>
      <c r="E601" s="97" t="s">
        <v>64</v>
      </c>
    </row>
    <row r="602" spans="1:5" x14ac:dyDescent="0.25">
      <c r="A602" s="94">
        <v>17.5013698630137</v>
      </c>
      <c r="B602" s="98" t="s">
        <v>114</v>
      </c>
      <c r="C602" s="95">
        <v>52135</v>
      </c>
      <c r="D602" s="96">
        <v>3.9190000000000003E-2</v>
      </c>
      <c r="E602" s="97" t="s">
        <v>64</v>
      </c>
    </row>
    <row r="603" spans="1:5" x14ac:dyDescent="0.25">
      <c r="A603" s="94">
        <v>17.512328767123286</v>
      </c>
      <c r="B603" s="98" t="s">
        <v>99</v>
      </c>
      <c r="C603" s="95">
        <v>52139</v>
      </c>
      <c r="D603" s="96">
        <v>5.6059999999999999E-2</v>
      </c>
      <c r="E603" s="97" t="s">
        <v>64</v>
      </c>
    </row>
    <row r="604" spans="1:5" x14ac:dyDescent="0.25">
      <c r="A604" s="94">
        <v>17.613698630136987</v>
      </c>
      <c r="B604" s="98" t="s">
        <v>121</v>
      </c>
      <c r="C604" s="95">
        <v>52176</v>
      </c>
      <c r="D604" s="96">
        <v>4.1340000000000002E-2</v>
      </c>
      <c r="E604" s="97" t="s">
        <v>64</v>
      </c>
    </row>
    <row r="605" spans="1:5" x14ac:dyDescent="0.25">
      <c r="A605" s="94">
        <v>17.912328767123288</v>
      </c>
      <c r="B605" s="98" t="s">
        <v>79</v>
      </c>
      <c r="C605" s="95">
        <v>52285</v>
      </c>
      <c r="D605" s="96">
        <v>3.7000000000000005E-2</v>
      </c>
      <c r="E605" s="97" t="s">
        <v>64</v>
      </c>
    </row>
    <row r="606" spans="1:5" x14ac:dyDescent="0.25">
      <c r="A606" s="94">
        <v>18.13150684931507</v>
      </c>
      <c r="B606" s="98" t="s">
        <v>122</v>
      </c>
      <c r="C606" s="95">
        <v>52365</v>
      </c>
      <c r="D606" s="96">
        <v>3.9910000000000001E-2</v>
      </c>
      <c r="E606" s="97" t="s">
        <v>64</v>
      </c>
    </row>
    <row r="607" spans="1:5" x14ac:dyDescent="0.25">
      <c r="A607" s="94">
        <v>18.454794520547946</v>
      </c>
      <c r="B607" s="98" t="s">
        <v>105</v>
      </c>
      <c r="C607" s="95">
        <v>52483</v>
      </c>
      <c r="D607" s="96">
        <v>4.7220000000000005E-2</v>
      </c>
      <c r="E607" s="97" t="s">
        <v>64</v>
      </c>
    </row>
    <row r="608" spans="1:5" x14ac:dyDescent="0.25">
      <c r="A608" s="94">
        <v>18.460273972602739</v>
      </c>
      <c r="B608" s="98" t="s">
        <v>116</v>
      </c>
      <c r="C608" s="95">
        <v>52485</v>
      </c>
      <c r="D608" s="96">
        <v>4.8499999999999995E-2</v>
      </c>
      <c r="E608" s="97" t="s">
        <v>64</v>
      </c>
    </row>
    <row r="609" spans="1:5" x14ac:dyDescent="0.25">
      <c r="A609" s="94">
        <v>18.476712328767125</v>
      </c>
      <c r="B609" s="98" t="s">
        <v>83</v>
      </c>
      <c r="C609" s="95">
        <v>52491</v>
      </c>
      <c r="D609" s="96">
        <v>4.922E-2</v>
      </c>
      <c r="E609" s="97" t="s">
        <v>64</v>
      </c>
    </row>
    <row r="610" spans="1:5" x14ac:dyDescent="0.25">
      <c r="A610" s="94">
        <v>18.487671232876714</v>
      </c>
      <c r="B610" s="98" t="s">
        <v>92</v>
      </c>
      <c r="C610" s="95">
        <v>52495</v>
      </c>
      <c r="D610" s="96">
        <v>4.9439999999999998E-2</v>
      </c>
      <c r="E610" s="97" t="s">
        <v>64</v>
      </c>
    </row>
    <row r="611" spans="1:5" x14ac:dyDescent="0.25">
      <c r="A611" s="94">
        <v>18.536986301369861</v>
      </c>
      <c r="B611" s="98" t="s">
        <v>70</v>
      </c>
      <c r="C611" s="95">
        <v>52513</v>
      </c>
      <c r="D611" s="96">
        <v>4.5899999999999996E-2</v>
      </c>
      <c r="E611" s="97" t="s">
        <v>64</v>
      </c>
    </row>
    <row r="612" spans="1:5" x14ac:dyDescent="0.25">
      <c r="A612" s="94">
        <v>18.575342465753426</v>
      </c>
      <c r="B612" s="98" t="s">
        <v>115</v>
      </c>
      <c r="C612" s="95">
        <v>52527</v>
      </c>
      <c r="D612" s="96">
        <v>4.7019999999999999E-2</v>
      </c>
      <c r="E612" s="97" t="s">
        <v>64</v>
      </c>
    </row>
    <row r="613" spans="1:5" x14ac:dyDescent="0.25">
      <c r="A613" s="94">
        <v>18.660273972602738</v>
      </c>
      <c r="B613" s="98" t="s">
        <v>84</v>
      </c>
      <c r="C613" s="95">
        <v>52558</v>
      </c>
      <c r="D613" s="96">
        <v>4.4999999999999998E-2</v>
      </c>
      <c r="E613" s="97" t="s">
        <v>64</v>
      </c>
    </row>
    <row r="614" spans="1:5" x14ac:dyDescent="0.25">
      <c r="A614" s="94">
        <v>19.090410958904108</v>
      </c>
      <c r="B614" s="98" t="s">
        <v>115</v>
      </c>
      <c r="C614" s="95">
        <v>52715</v>
      </c>
      <c r="D614" s="96">
        <v>4.2889999999999998E-2</v>
      </c>
      <c r="E614" s="97" t="s">
        <v>64</v>
      </c>
    </row>
    <row r="615" spans="1:5" x14ac:dyDescent="0.25">
      <c r="A615" s="94">
        <v>19.186301369863013</v>
      </c>
      <c r="B615" s="98" t="s">
        <v>84</v>
      </c>
      <c r="C615" s="95">
        <v>52750</v>
      </c>
      <c r="D615" s="96">
        <v>4.2000000000000003E-2</v>
      </c>
      <c r="E615" s="97" t="s">
        <v>64</v>
      </c>
    </row>
    <row r="616" spans="1:5" x14ac:dyDescent="0.25">
      <c r="A616" s="94">
        <v>19.197260273972603</v>
      </c>
      <c r="B616" s="98" t="s">
        <v>70</v>
      </c>
      <c r="C616" s="95">
        <v>52754</v>
      </c>
      <c r="D616" s="96">
        <v>4.1700000000000001E-2</v>
      </c>
      <c r="E616" s="97" t="s">
        <v>64</v>
      </c>
    </row>
    <row r="617" spans="1:5" x14ac:dyDescent="0.25">
      <c r="A617" s="94">
        <v>19.263013698630136</v>
      </c>
      <c r="B617" s="98" t="s">
        <v>99</v>
      </c>
      <c r="C617" s="95">
        <v>52778</v>
      </c>
      <c r="D617" s="96">
        <v>5.6070000000000002E-2</v>
      </c>
      <c r="E617" s="97" t="s">
        <v>64</v>
      </c>
    </row>
    <row r="618" spans="1:5" x14ac:dyDescent="0.25">
      <c r="A618" s="94">
        <v>19.323287671232876</v>
      </c>
      <c r="B618" s="98" t="s">
        <v>79</v>
      </c>
      <c r="C618" s="95">
        <v>52800</v>
      </c>
      <c r="D618" s="96">
        <v>4.0500000000000001E-2</v>
      </c>
      <c r="E618" s="97" t="s">
        <v>64</v>
      </c>
    </row>
    <row r="619" spans="1:5" x14ac:dyDescent="0.25">
      <c r="A619" s="94">
        <v>19.408219178082192</v>
      </c>
      <c r="B619" s="98" t="s">
        <v>84</v>
      </c>
      <c r="C619" s="95">
        <v>52831</v>
      </c>
      <c r="D619" s="96">
        <v>0.04</v>
      </c>
      <c r="E619" s="97" t="s">
        <v>64</v>
      </c>
    </row>
    <row r="620" spans="1:5" x14ac:dyDescent="0.25">
      <c r="A620" s="94">
        <v>19.438356164383563</v>
      </c>
      <c r="B620" s="98" t="s">
        <v>105</v>
      </c>
      <c r="C620" s="95">
        <v>52842</v>
      </c>
      <c r="D620" s="96">
        <v>4.0849999999999997E-2</v>
      </c>
      <c r="E620" s="97" t="s">
        <v>64</v>
      </c>
    </row>
    <row r="621" spans="1:5" x14ac:dyDescent="0.25">
      <c r="A621" s="94">
        <v>19.454794520547946</v>
      </c>
      <c r="B621" s="98" t="s">
        <v>97</v>
      </c>
      <c r="C621" s="95">
        <v>52848</v>
      </c>
      <c r="D621" s="96">
        <v>3.6499999999999998E-2</v>
      </c>
      <c r="E621" s="97" t="s">
        <v>64</v>
      </c>
    </row>
    <row r="622" spans="1:5" x14ac:dyDescent="0.25">
      <c r="A622" s="94">
        <v>19.476712328767125</v>
      </c>
      <c r="B622" s="98" t="s">
        <v>86</v>
      </c>
      <c r="C622" s="95">
        <v>52856</v>
      </c>
      <c r="D622" s="96">
        <v>4.0800000000000003E-2</v>
      </c>
      <c r="E622" s="97" t="s">
        <v>64</v>
      </c>
    </row>
    <row r="623" spans="1:5" x14ac:dyDescent="0.25">
      <c r="A623" s="94">
        <v>19.512328767123286</v>
      </c>
      <c r="B623" s="98" t="s">
        <v>116</v>
      </c>
      <c r="C623" s="95">
        <v>52869</v>
      </c>
      <c r="D623" s="96">
        <v>4.1100000000000005E-2</v>
      </c>
      <c r="E623" s="97" t="s">
        <v>64</v>
      </c>
    </row>
    <row r="624" spans="1:5" x14ac:dyDescent="0.25">
      <c r="A624" s="94">
        <v>19.657534246575342</v>
      </c>
      <c r="B624" s="98" t="s">
        <v>83</v>
      </c>
      <c r="C624" s="95">
        <v>52922</v>
      </c>
      <c r="D624" s="96">
        <v>4.054E-2</v>
      </c>
      <c r="E624" s="97" t="s">
        <v>64</v>
      </c>
    </row>
    <row r="625" spans="1:5" x14ac:dyDescent="0.25">
      <c r="A625" s="94">
        <v>19.857534246575341</v>
      </c>
      <c r="B625" s="98" t="s">
        <v>122</v>
      </c>
      <c r="C625" s="95">
        <v>52995</v>
      </c>
      <c r="D625" s="96">
        <v>3.6389999999999999E-2</v>
      </c>
      <c r="E625" s="97" t="s">
        <v>64</v>
      </c>
    </row>
    <row r="626" spans="1:5" x14ac:dyDescent="0.25">
      <c r="A626" s="94">
        <v>20.002739726027396</v>
      </c>
      <c r="B626" s="98" t="s">
        <v>97</v>
      </c>
      <c r="C626" s="95">
        <v>53048</v>
      </c>
      <c r="D626" s="96">
        <v>3.3000000000000002E-2</v>
      </c>
      <c r="E626" s="97" t="s">
        <v>64</v>
      </c>
    </row>
    <row r="627" spans="1:5" x14ac:dyDescent="0.25">
      <c r="A627" s="94">
        <v>20.013698630136986</v>
      </c>
      <c r="B627" s="98" t="s">
        <v>96</v>
      </c>
      <c r="C627" s="95">
        <v>53052</v>
      </c>
      <c r="D627" s="96">
        <v>3.3000000000000002E-2</v>
      </c>
      <c r="E627" s="97" t="s">
        <v>64</v>
      </c>
    </row>
    <row r="628" spans="1:5" x14ac:dyDescent="0.25">
      <c r="A628" s="94">
        <v>20.049315068493151</v>
      </c>
      <c r="B628" s="98" t="s">
        <v>76</v>
      </c>
      <c r="C628" s="95">
        <v>53065</v>
      </c>
      <c r="D628" s="96">
        <v>3.3750000000000002E-2</v>
      </c>
      <c r="E628" s="97" t="s">
        <v>64</v>
      </c>
    </row>
    <row r="629" spans="1:5" x14ac:dyDescent="0.25">
      <c r="A629" s="94">
        <v>20.213698630136985</v>
      </c>
      <c r="B629" s="98" t="s">
        <v>114</v>
      </c>
      <c r="C629" s="95">
        <v>53125</v>
      </c>
      <c r="D629" s="96">
        <v>3.918E-2</v>
      </c>
      <c r="E629" s="97" t="s">
        <v>64</v>
      </c>
    </row>
    <row r="630" spans="1:5" x14ac:dyDescent="0.25">
      <c r="A630" s="94">
        <v>20.263013698630136</v>
      </c>
      <c r="B630" s="98" t="s">
        <v>83</v>
      </c>
      <c r="C630" s="95">
        <v>53143</v>
      </c>
      <c r="D630" s="96">
        <v>4.0899999999999999E-2</v>
      </c>
      <c r="E630" s="97" t="s">
        <v>64</v>
      </c>
    </row>
    <row r="631" spans="1:5" x14ac:dyDescent="0.25">
      <c r="A631" s="94">
        <v>20.336986301369862</v>
      </c>
      <c r="B631" s="98" t="s">
        <v>105</v>
      </c>
      <c r="C631" s="95">
        <v>53170</v>
      </c>
      <c r="D631" s="96">
        <v>3.9640000000000002E-2</v>
      </c>
      <c r="E631" s="97" t="s">
        <v>64</v>
      </c>
    </row>
    <row r="632" spans="1:5" x14ac:dyDescent="0.25">
      <c r="A632" s="94">
        <v>20.339726027397262</v>
      </c>
      <c r="B632" s="98" t="s">
        <v>86</v>
      </c>
      <c r="C632" s="95">
        <v>53171</v>
      </c>
      <c r="D632" s="96">
        <v>3.5499999999999997E-2</v>
      </c>
      <c r="E632" s="97" t="s">
        <v>64</v>
      </c>
    </row>
    <row r="633" spans="1:5" x14ac:dyDescent="0.25">
      <c r="A633" s="94">
        <v>20.493150684931507</v>
      </c>
      <c r="B633" s="98" t="s">
        <v>116</v>
      </c>
      <c r="C633" s="95">
        <v>53227</v>
      </c>
      <c r="D633" s="96">
        <v>4.2699999999999995E-2</v>
      </c>
      <c r="E633" s="97" t="s">
        <v>64</v>
      </c>
    </row>
    <row r="634" spans="1:5" x14ac:dyDescent="0.25">
      <c r="A634" s="94">
        <v>20.493150684931507</v>
      </c>
      <c r="B634" s="98" t="s">
        <v>106</v>
      </c>
      <c r="C634" s="95">
        <v>53227</v>
      </c>
      <c r="D634" s="96">
        <v>3.95E-2</v>
      </c>
      <c r="E634" s="97" t="s">
        <v>64</v>
      </c>
    </row>
    <row r="635" spans="1:5" x14ac:dyDescent="0.25">
      <c r="A635" s="94">
        <v>20.915068493150685</v>
      </c>
      <c r="B635" s="98" t="s">
        <v>92</v>
      </c>
      <c r="C635" s="95">
        <v>53381</v>
      </c>
      <c r="D635" s="96">
        <v>4.1759999999999999E-2</v>
      </c>
      <c r="E635" s="97" t="s">
        <v>64</v>
      </c>
    </row>
    <row r="636" spans="1:5" x14ac:dyDescent="0.25">
      <c r="A636" s="94">
        <v>20.915068493150685</v>
      </c>
      <c r="B636" s="98" t="s">
        <v>70</v>
      </c>
      <c r="C636" s="95">
        <v>53381</v>
      </c>
      <c r="D636" s="96">
        <v>3.9100000000000003E-2</v>
      </c>
      <c r="E636" s="97" t="s">
        <v>64</v>
      </c>
    </row>
    <row r="637" spans="1:5" x14ac:dyDescent="0.25">
      <c r="A637" s="94">
        <v>21.038356164383561</v>
      </c>
      <c r="B637" s="98" t="s">
        <v>76</v>
      </c>
      <c r="C637" s="95">
        <v>53426</v>
      </c>
      <c r="D637" s="96">
        <v>3.6699999999999997E-2</v>
      </c>
      <c r="E637" s="97" t="s">
        <v>64</v>
      </c>
    </row>
    <row r="638" spans="1:5" x14ac:dyDescent="0.25">
      <c r="A638" s="94">
        <v>21.126027397260273</v>
      </c>
      <c r="B638" s="98" t="s">
        <v>97</v>
      </c>
      <c r="C638" s="95">
        <v>53458</v>
      </c>
      <c r="D638" s="96">
        <v>3.8300000000000001E-2</v>
      </c>
      <c r="E638" s="97" t="s">
        <v>64</v>
      </c>
    </row>
    <row r="639" spans="1:5" x14ac:dyDescent="0.25">
      <c r="A639" s="94">
        <v>21.183561643835617</v>
      </c>
      <c r="B639" s="98" t="s">
        <v>84</v>
      </c>
      <c r="C639" s="95">
        <v>53479</v>
      </c>
      <c r="D639" s="96">
        <v>3.7999999999999999E-2</v>
      </c>
      <c r="E639" s="97" t="s">
        <v>64</v>
      </c>
    </row>
    <row r="640" spans="1:5" x14ac:dyDescent="0.25">
      <c r="A640" s="94">
        <v>21.490410958904111</v>
      </c>
      <c r="B640" s="98" t="s">
        <v>116</v>
      </c>
      <c r="C640" s="95">
        <v>53591</v>
      </c>
      <c r="D640" s="96">
        <v>3.3399999999999999E-2</v>
      </c>
      <c r="E640" s="97" t="s">
        <v>64</v>
      </c>
    </row>
    <row r="641" spans="1:5" x14ac:dyDescent="0.25">
      <c r="A641" s="94">
        <v>21.539726027397261</v>
      </c>
      <c r="B641" s="98" t="s">
        <v>96</v>
      </c>
      <c r="C641" s="95">
        <v>53609</v>
      </c>
      <c r="D641" s="96">
        <v>3.2799999999999996E-2</v>
      </c>
      <c r="E641" s="97" t="s">
        <v>64</v>
      </c>
    </row>
    <row r="642" spans="1:5" x14ac:dyDescent="0.25">
      <c r="A642" s="94">
        <v>21.567123287671233</v>
      </c>
      <c r="B642" s="98" t="s">
        <v>70</v>
      </c>
      <c r="C642" s="95">
        <v>53619</v>
      </c>
      <c r="D642" s="96">
        <v>0.05</v>
      </c>
      <c r="E642" s="97" t="s">
        <v>64</v>
      </c>
    </row>
    <row r="643" spans="1:5" x14ac:dyDescent="0.25">
      <c r="A643" s="94">
        <v>21.652054794520549</v>
      </c>
      <c r="B643" s="98" t="s">
        <v>105</v>
      </c>
      <c r="C643" s="95">
        <v>53650</v>
      </c>
      <c r="D643" s="96">
        <v>3.7629999999999997E-2</v>
      </c>
      <c r="E643" s="97" t="s">
        <v>64</v>
      </c>
    </row>
    <row r="644" spans="1:5" x14ac:dyDescent="0.25">
      <c r="A644" s="94">
        <v>21.69041095890411</v>
      </c>
      <c r="B644" s="98" t="s">
        <v>83</v>
      </c>
      <c r="C644" s="95">
        <v>53664</v>
      </c>
      <c r="D644" s="96">
        <v>3.7170000000000002E-2</v>
      </c>
      <c r="E644" s="97" t="s">
        <v>64</v>
      </c>
    </row>
    <row r="645" spans="1:5" x14ac:dyDescent="0.25">
      <c r="A645" s="94">
        <v>21.775342465753425</v>
      </c>
      <c r="B645" s="98" t="s">
        <v>116</v>
      </c>
      <c r="C645" s="95">
        <v>53695</v>
      </c>
      <c r="D645" s="96">
        <v>4.99E-2</v>
      </c>
      <c r="E645" s="97" t="s">
        <v>64</v>
      </c>
    </row>
    <row r="646" spans="1:5" x14ac:dyDescent="0.25">
      <c r="A646" s="94">
        <v>21.835616438356166</v>
      </c>
      <c r="B646" s="98" t="s">
        <v>94</v>
      </c>
      <c r="C646" s="95">
        <v>53717</v>
      </c>
      <c r="D646" s="96">
        <v>4.5599999999999995E-2</v>
      </c>
      <c r="E646" s="97" t="s">
        <v>64</v>
      </c>
    </row>
    <row r="647" spans="1:5" x14ac:dyDescent="0.25">
      <c r="A647" s="94">
        <v>21.852054794520548</v>
      </c>
      <c r="B647" s="98" t="s">
        <v>119</v>
      </c>
      <c r="C647" s="95">
        <v>53723</v>
      </c>
      <c r="D647" s="96">
        <v>4.8099999999999997E-2</v>
      </c>
      <c r="E647" s="97" t="s">
        <v>64</v>
      </c>
    </row>
    <row r="648" spans="1:5" x14ac:dyDescent="0.25">
      <c r="A648" s="94">
        <v>21.945205479452056</v>
      </c>
      <c r="B648" s="98" t="s">
        <v>76</v>
      </c>
      <c r="C648" s="95">
        <v>53757</v>
      </c>
      <c r="D648" s="96">
        <v>3.78E-2</v>
      </c>
      <c r="E648" s="97" t="s">
        <v>64</v>
      </c>
    </row>
    <row r="649" spans="1:5" x14ac:dyDescent="0.25">
      <c r="A649" s="94">
        <v>22.010958904109589</v>
      </c>
      <c r="B649" s="98" t="s">
        <v>99</v>
      </c>
      <c r="C649" s="95">
        <v>53781</v>
      </c>
      <c r="D649" s="96">
        <v>5.6059999999999999E-2</v>
      </c>
      <c r="E649" s="97" t="s">
        <v>64</v>
      </c>
    </row>
    <row r="650" spans="1:5" x14ac:dyDescent="0.25">
      <c r="A650" s="94">
        <v>22.079452054794519</v>
      </c>
      <c r="B650" s="98" t="s">
        <v>114</v>
      </c>
      <c r="C650" s="95">
        <v>53806</v>
      </c>
      <c r="D650" s="96">
        <v>3.3599999999999998E-2</v>
      </c>
      <c r="E650" s="97" t="s">
        <v>64</v>
      </c>
    </row>
    <row r="651" spans="1:5" x14ac:dyDescent="0.25">
      <c r="A651" s="94">
        <v>22.139726027397259</v>
      </c>
      <c r="B651" s="98" t="s">
        <v>96</v>
      </c>
      <c r="C651" s="95">
        <v>53828</v>
      </c>
      <c r="D651" s="96">
        <v>3.5299999999999998E-2</v>
      </c>
      <c r="E651" s="97" t="s">
        <v>64</v>
      </c>
    </row>
    <row r="652" spans="1:5" x14ac:dyDescent="0.25">
      <c r="A652" s="94">
        <v>22.153424657534245</v>
      </c>
      <c r="B652" s="98" t="s">
        <v>97</v>
      </c>
      <c r="C652" s="95">
        <v>53833</v>
      </c>
      <c r="D652" s="96">
        <v>3.6000000000000004E-2</v>
      </c>
      <c r="E652" s="97" t="s">
        <v>64</v>
      </c>
    </row>
    <row r="653" spans="1:5" x14ac:dyDescent="0.25">
      <c r="A653" s="94">
        <v>22.350684931506848</v>
      </c>
      <c r="B653" s="98" t="s">
        <v>106</v>
      </c>
      <c r="C653" s="95">
        <v>53905</v>
      </c>
      <c r="D653" s="96">
        <v>3.6000000000000004E-2</v>
      </c>
      <c r="E653" s="97" t="s">
        <v>64</v>
      </c>
    </row>
    <row r="654" spans="1:5" x14ac:dyDescent="0.25">
      <c r="A654" s="94">
        <v>22.457534246575342</v>
      </c>
      <c r="B654" s="98" t="s">
        <v>116</v>
      </c>
      <c r="C654" s="95">
        <v>53944</v>
      </c>
      <c r="D654" s="96">
        <v>3.6720000000000003E-2</v>
      </c>
      <c r="E654" s="97" t="s">
        <v>64</v>
      </c>
    </row>
    <row r="655" spans="1:5" x14ac:dyDescent="0.25">
      <c r="A655" s="94">
        <v>22.515068493150686</v>
      </c>
      <c r="B655" s="98" t="s">
        <v>112</v>
      </c>
      <c r="C655" s="95">
        <v>53965</v>
      </c>
      <c r="D655" s="96">
        <v>3.6589999999999998E-2</v>
      </c>
      <c r="E655" s="97" t="s">
        <v>64</v>
      </c>
    </row>
    <row r="656" spans="1:5" x14ac:dyDescent="0.25">
      <c r="A656" s="94">
        <v>22.597260273972601</v>
      </c>
      <c r="B656" s="98" t="s">
        <v>76</v>
      </c>
      <c r="C656" s="95">
        <v>53995</v>
      </c>
      <c r="D656" s="96">
        <v>3.6900000000000002E-2</v>
      </c>
      <c r="E656" s="97" t="s">
        <v>64</v>
      </c>
    </row>
    <row r="657" spans="1:5" x14ac:dyDescent="0.25">
      <c r="A657" s="94">
        <v>22.649315068493152</v>
      </c>
      <c r="B657" s="98" t="s">
        <v>70</v>
      </c>
      <c r="C657" s="95">
        <v>54014</v>
      </c>
      <c r="D657" s="96">
        <v>3.7200000000000004E-2</v>
      </c>
      <c r="E657" s="97" t="s">
        <v>64</v>
      </c>
    </row>
    <row r="658" spans="1:5" x14ac:dyDescent="0.25">
      <c r="A658" s="94">
        <v>22.660273972602738</v>
      </c>
      <c r="B658" s="98" t="s">
        <v>105</v>
      </c>
      <c r="C658" s="95">
        <v>54018</v>
      </c>
      <c r="D658" s="96">
        <v>3.5479999999999998E-2</v>
      </c>
      <c r="E658" s="97" t="s">
        <v>64</v>
      </c>
    </row>
    <row r="659" spans="1:5" x14ac:dyDescent="0.25">
      <c r="A659" s="94">
        <v>22.660273972602738</v>
      </c>
      <c r="B659" s="98" t="s">
        <v>84</v>
      </c>
      <c r="C659" s="95">
        <v>54018</v>
      </c>
      <c r="D659" s="96">
        <v>3.5900000000000001E-2</v>
      </c>
      <c r="E659" s="97" t="s">
        <v>64</v>
      </c>
    </row>
    <row r="660" spans="1:5" x14ac:dyDescent="0.25">
      <c r="A660" s="94">
        <v>22.673972602739727</v>
      </c>
      <c r="B660" s="98" t="s">
        <v>108</v>
      </c>
      <c r="C660" s="95">
        <v>54023</v>
      </c>
      <c r="D660" s="96">
        <v>3.5539999999999995E-2</v>
      </c>
      <c r="E660" s="97" t="s">
        <v>64</v>
      </c>
    </row>
    <row r="661" spans="1:5" x14ac:dyDescent="0.25">
      <c r="A661" s="94">
        <v>22.67945205479452</v>
      </c>
      <c r="B661" s="98" t="s">
        <v>84</v>
      </c>
      <c r="C661" s="95">
        <v>54025</v>
      </c>
      <c r="D661" s="96">
        <v>3.5099999999999999E-2</v>
      </c>
      <c r="E661" s="97" t="s">
        <v>64</v>
      </c>
    </row>
    <row r="662" spans="1:5" x14ac:dyDescent="0.25">
      <c r="A662" s="94">
        <v>22.706849315068492</v>
      </c>
      <c r="B662" s="98" t="s">
        <v>94</v>
      </c>
      <c r="C662" s="95">
        <v>54035</v>
      </c>
      <c r="D662" s="96">
        <v>4.1149999999999999E-2</v>
      </c>
      <c r="E662" s="97" t="s">
        <v>64</v>
      </c>
    </row>
    <row r="663" spans="1:5" x14ac:dyDescent="0.25">
      <c r="A663" s="94">
        <v>22.92876712328767</v>
      </c>
      <c r="B663" s="98" t="s">
        <v>86</v>
      </c>
      <c r="C663" s="95">
        <v>54116</v>
      </c>
      <c r="D663" s="96">
        <v>3.4849999999999999E-2</v>
      </c>
      <c r="E663" s="97" t="s">
        <v>64</v>
      </c>
    </row>
    <row r="664" spans="1:5" x14ac:dyDescent="0.25">
      <c r="A664" s="94">
        <v>23.12876712328767</v>
      </c>
      <c r="B664" s="98" t="s">
        <v>97</v>
      </c>
      <c r="C664" s="95">
        <v>54189</v>
      </c>
      <c r="D664" s="96">
        <v>3.7200000000000004E-2</v>
      </c>
      <c r="E664" s="97" t="s">
        <v>64</v>
      </c>
    </row>
    <row r="665" spans="1:5" x14ac:dyDescent="0.25">
      <c r="A665" s="94">
        <v>23.243835616438357</v>
      </c>
      <c r="B665" s="98" t="s">
        <v>78</v>
      </c>
      <c r="C665" s="95">
        <v>54231</v>
      </c>
      <c r="D665" s="96">
        <v>3.8379999999999997E-2</v>
      </c>
      <c r="E665" s="97" t="s">
        <v>64</v>
      </c>
    </row>
    <row r="666" spans="1:5" x14ac:dyDescent="0.25">
      <c r="A666" s="94">
        <v>23.301369863013697</v>
      </c>
      <c r="B666" s="98" t="s">
        <v>94</v>
      </c>
      <c r="C666" s="95">
        <v>54252</v>
      </c>
      <c r="D666" s="96">
        <v>4.1740000000000006E-2</v>
      </c>
      <c r="E666" s="97" t="s">
        <v>64</v>
      </c>
    </row>
    <row r="667" spans="1:5" x14ac:dyDescent="0.25">
      <c r="A667" s="94">
        <v>23.339726027397262</v>
      </c>
      <c r="B667" s="98" t="s">
        <v>119</v>
      </c>
      <c r="C667" s="95">
        <v>54266</v>
      </c>
      <c r="D667" s="96">
        <v>4.4549999999999999E-2</v>
      </c>
      <c r="E667" s="97" t="s">
        <v>64</v>
      </c>
    </row>
    <row r="668" spans="1:5" x14ac:dyDescent="0.25">
      <c r="A668" s="94">
        <v>23.350684931506848</v>
      </c>
      <c r="B668" s="98" t="s">
        <v>106</v>
      </c>
      <c r="C668" s="95">
        <v>54270</v>
      </c>
      <c r="D668" s="96">
        <v>3.6000000000000004E-2</v>
      </c>
      <c r="E668" s="97" t="s">
        <v>64</v>
      </c>
    </row>
    <row r="669" spans="1:5" x14ac:dyDescent="0.25">
      <c r="A669" s="94">
        <v>23.484931506849314</v>
      </c>
      <c r="B669" s="98" t="s">
        <v>116</v>
      </c>
      <c r="C669" s="95">
        <v>54319</v>
      </c>
      <c r="D669" s="96">
        <v>3.7339999999999998E-2</v>
      </c>
      <c r="E669" s="97" t="s">
        <v>64</v>
      </c>
    </row>
    <row r="670" spans="1:5" x14ac:dyDescent="0.25">
      <c r="A670" s="94">
        <v>23.665753424657535</v>
      </c>
      <c r="B670" s="98" t="s">
        <v>105</v>
      </c>
      <c r="C670" s="95">
        <v>54385</v>
      </c>
      <c r="D670" s="96">
        <v>3.95E-2</v>
      </c>
      <c r="E670" s="97" t="s">
        <v>64</v>
      </c>
    </row>
    <row r="671" spans="1:5" x14ac:dyDescent="0.25">
      <c r="A671" s="94">
        <v>23.673972602739727</v>
      </c>
      <c r="B671" s="98" t="s">
        <v>108</v>
      </c>
      <c r="C671" s="95">
        <v>54388</v>
      </c>
      <c r="D671" s="96">
        <v>3.9489999999999997E-2</v>
      </c>
      <c r="E671" s="97" t="s">
        <v>64</v>
      </c>
    </row>
    <row r="672" spans="1:5" x14ac:dyDescent="0.25">
      <c r="A672" s="94">
        <v>23.704109589041096</v>
      </c>
      <c r="B672" s="98" t="s">
        <v>76</v>
      </c>
      <c r="C672" s="95">
        <v>54399</v>
      </c>
      <c r="D672" s="96">
        <v>3.85E-2</v>
      </c>
      <c r="E672" s="97" t="s">
        <v>64</v>
      </c>
    </row>
    <row r="673" spans="1:5" x14ac:dyDescent="0.25">
      <c r="A673" s="94">
        <v>23.81917808219178</v>
      </c>
      <c r="B673" s="98" t="s">
        <v>78</v>
      </c>
      <c r="C673" s="95">
        <v>54441</v>
      </c>
      <c r="D673" s="96">
        <v>4.2480000000000004E-2</v>
      </c>
      <c r="E673" s="97" t="s">
        <v>64</v>
      </c>
    </row>
    <row r="674" spans="1:5" x14ac:dyDescent="0.25">
      <c r="A674" s="94">
        <v>23.876712328767123</v>
      </c>
      <c r="B674" s="98" t="s">
        <v>106</v>
      </c>
      <c r="C674" s="95">
        <v>54462</v>
      </c>
      <c r="D674" s="96">
        <v>3.6000000000000004E-2</v>
      </c>
      <c r="E674" s="97" t="s">
        <v>64</v>
      </c>
    </row>
    <row r="675" spans="1:5" x14ac:dyDescent="0.25">
      <c r="A675" s="94">
        <v>23.953424657534246</v>
      </c>
      <c r="B675" s="98" t="s">
        <v>97</v>
      </c>
      <c r="C675" s="95">
        <v>54490</v>
      </c>
      <c r="D675" s="96">
        <v>3.6699999999999997E-2</v>
      </c>
      <c r="E675" s="97" t="s">
        <v>64</v>
      </c>
    </row>
    <row r="676" spans="1:5" x14ac:dyDescent="0.25">
      <c r="A676" s="94">
        <v>24.049315068493151</v>
      </c>
      <c r="B676" s="98" t="s">
        <v>98</v>
      </c>
      <c r="C676" s="95">
        <v>54525</v>
      </c>
      <c r="D676" s="96">
        <v>3.458E-2</v>
      </c>
      <c r="E676" s="97" t="s">
        <v>64</v>
      </c>
    </row>
    <row r="677" spans="1:5" x14ac:dyDescent="0.25">
      <c r="A677" s="94">
        <v>24.252054794520546</v>
      </c>
      <c r="B677" s="98" t="s">
        <v>70</v>
      </c>
      <c r="C677" s="95">
        <v>54599</v>
      </c>
      <c r="D677" s="96">
        <v>3.6299999999999999E-2</v>
      </c>
      <c r="E677" s="97" t="s">
        <v>64</v>
      </c>
    </row>
    <row r="678" spans="1:5" x14ac:dyDescent="0.25">
      <c r="A678" s="94">
        <v>24.287671232876711</v>
      </c>
      <c r="B678" s="98" t="s">
        <v>108</v>
      </c>
      <c r="C678" s="95">
        <v>54612</v>
      </c>
      <c r="D678" s="96">
        <v>3.1059999999999997E-2</v>
      </c>
      <c r="E678" s="97" t="s">
        <v>64</v>
      </c>
    </row>
    <row r="679" spans="1:5" x14ac:dyDescent="0.25">
      <c r="A679" s="94">
        <v>24.350684931506848</v>
      </c>
      <c r="B679" s="98" t="s">
        <v>123</v>
      </c>
      <c r="C679" s="95">
        <v>54635</v>
      </c>
      <c r="D679" s="96">
        <v>4.156E-2</v>
      </c>
      <c r="E679" s="97" t="s">
        <v>64</v>
      </c>
    </row>
    <row r="680" spans="1:5" x14ac:dyDescent="0.25">
      <c r="A680" s="94">
        <v>24.375342465753423</v>
      </c>
      <c r="B680" s="98" t="s">
        <v>76</v>
      </c>
      <c r="C680" s="95">
        <v>54644</v>
      </c>
      <c r="D680" s="96">
        <v>2.8199999999999999E-2</v>
      </c>
      <c r="E680" s="97" t="s">
        <v>64</v>
      </c>
    </row>
    <row r="681" spans="1:5" x14ac:dyDescent="0.25">
      <c r="A681" s="94">
        <v>24.375342465753423</v>
      </c>
      <c r="B681" s="98" t="s">
        <v>84</v>
      </c>
      <c r="C681" s="95">
        <v>54644</v>
      </c>
      <c r="D681" s="96">
        <v>3.0099999999999998E-2</v>
      </c>
      <c r="E681" s="97" t="s">
        <v>64</v>
      </c>
    </row>
    <row r="682" spans="1:5" x14ac:dyDescent="0.25">
      <c r="A682" s="94">
        <v>24.454794520547946</v>
      </c>
      <c r="B682" s="98" t="s">
        <v>105</v>
      </c>
      <c r="C682" s="95">
        <v>54673</v>
      </c>
      <c r="D682" s="96">
        <v>2.963E-2</v>
      </c>
      <c r="E682" s="97" t="s">
        <v>64</v>
      </c>
    </row>
    <row r="683" spans="1:5" x14ac:dyDescent="0.25">
      <c r="A683" s="94">
        <v>24.55890410958904</v>
      </c>
      <c r="B683" s="98" t="s">
        <v>115</v>
      </c>
      <c r="C683" s="95">
        <v>54711</v>
      </c>
      <c r="D683" s="96">
        <v>2.794E-2</v>
      </c>
      <c r="E683" s="97" t="s">
        <v>64</v>
      </c>
    </row>
    <row r="684" spans="1:5" x14ac:dyDescent="0.25">
      <c r="A684" s="94">
        <v>24.712328767123289</v>
      </c>
      <c r="B684" s="98" t="s">
        <v>86</v>
      </c>
      <c r="C684" s="95">
        <v>54767</v>
      </c>
      <c r="D684" s="96">
        <v>2.9900000000000003E-2</v>
      </c>
      <c r="E684" s="97" t="s">
        <v>64</v>
      </c>
    </row>
    <row r="685" spans="1:5" x14ac:dyDescent="0.25">
      <c r="A685" s="94">
        <v>24.876712328767123</v>
      </c>
      <c r="B685" s="98" t="s">
        <v>106</v>
      </c>
      <c r="C685" s="95">
        <v>54827</v>
      </c>
      <c r="D685" s="96">
        <v>3.0499999999999999E-2</v>
      </c>
      <c r="E685" s="97" t="s">
        <v>64</v>
      </c>
    </row>
    <row r="686" spans="1:5" x14ac:dyDescent="0.25">
      <c r="A686" s="94">
        <v>24.931506849315067</v>
      </c>
      <c r="B686" s="98" t="s">
        <v>70</v>
      </c>
      <c r="C686" s="95">
        <v>54847</v>
      </c>
      <c r="D686" s="96">
        <v>2.7099999999999999E-2</v>
      </c>
      <c r="E686" s="97" t="s">
        <v>64</v>
      </c>
    </row>
    <row r="687" spans="1:5" x14ac:dyDescent="0.25">
      <c r="A687" s="94">
        <v>24.950684931506849</v>
      </c>
      <c r="B687" s="98" t="s">
        <v>97</v>
      </c>
      <c r="C687" s="95">
        <v>54854</v>
      </c>
      <c r="D687" s="96">
        <v>2.8399999999999998E-2</v>
      </c>
      <c r="E687" s="97" t="s">
        <v>64</v>
      </c>
    </row>
    <row r="688" spans="1:5" x14ac:dyDescent="0.25">
      <c r="A688" s="94">
        <v>24.989041095890411</v>
      </c>
      <c r="B688" s="98" t="s">
        <v>94</v>
      </c>
      <c r="C688" s="95">
        <v>54868</v>
      </c>
      <c r="D688" s="96">
        <v>4.2060000000000007E-2</v>
      </c>
      <c r="E688" s="97" t="s">
        <v>64</v>
      </c>
    </row>
    <row r="689" spans="1:5" x14ac:dyDescent="0.25">
      <c r="A689" s="94">
        <v>25.019178082191782</v>
      </c>
      <c r="B689" s="98" t="s">
        <v>84</v>
      </c>
      <c r="C689" s="95">
        <v>54879</v>
      </c>
      <c r="D689" s="96">
        <v>3.6499999999999998E-2</v>
      </c>
      <c r="E689" s="97" t="s">
        <v>64</v>
      </c>
    </row>
    <row r="690" spans="1:5" x14ac:dyDescent="0.25">
      <c r="A690" s="94">
        <v>25.030136986301368</v>
      </c>
      <c r="B690" s="98" t="s">
        <v>70</v>
      </c>
      <c r="C690" s="95">
        <v>54883</v>
      </c>
      <c r="D690" s="96">
        <v>3.6400000000000002E-2</v>
      </c>
      <c r="E690" s="97" t="s">
        <v>64</v>
      </c>
    </row>
    <row r="691" spans="1:5" x14ac:dyDescent="0.25">
      <c r="A691" s="94">
        <v>25.073972602739726</v>
      </c>
      <c r="B691" s="98" t="s">
        <v>114</v>
      </c>
      <c r="C691" s="95">
        <v>54899</v>
      </c>
      <c r="D691" s="96">
        <v>3.0299999999999997E-2</v>
      </c>
      <c r="E691" s="97" t="s">
        <v>64</v>
      </c>
    </row>
    <row r="692" spans="1:5" x14ac:dyDescent="0.25">
      <c r="A692" s="94">
        <v>25.150684931506849</v>
      </c>
      <c r="B692" s="98" t="s">
        <v>108</v>
      </c>
      <c r="C692" s="95">
        <v>54927</v>
      </c>
      <c r="D692" s="96">
        <v>2.8990000000000002E-2</v>
      </c>
      <c r="E692" s="97" t="s">
        <v>64</v>
      </c>
    </row>
    <row r="693" spans="1:5" x14ac:dyDescent="0.25">
      <c r="A693" s="94">
        <v>25.243835616438357</v>
      </c>
      <c r="B693" s="98" t="s">
        <v>124</v>
      </c>
      <c r="C693" s="95">
        <v>54961</v>
      </c>
      <c r="D693" s="96">
        <v>0.04</v>
      </c>
      <c r="E693" s="97" t="s">
        <v>64</v>
      </c>
    </row>
    <row r="694" spans="1:5" x14ac:dyDescent="0.25">
      <c r="A694" s="94">
        <v>25.287671232876711</v>
      </c>
      <c r="B694" s="98" t="s">
        <v>102</v>
      </c>
      <c r="C694" s="95">
        <v>54977</v>
      </c>
      <c r="D694" s="96">
        <v>2.981E-2</v>
      </c>
      <c r="E694" s="97" t="s">
        <v>64</v>
      </c>
    </row>
    <row r="695" spans="1:5" x14ac:dyDescent="0.25">
      <c r="A695" s="94">
        <v>25.301369863013697</v>
      </c>
      <c r="B695" s="98" t="s">
        <v>76</v>
      </c>
      <c r="C695" s="95">
        <v>54982</v>
      </c>
      <c r="D695" s="96">
        <v>2.5399999999999999E-2</v>
      </c>
      <c r="E695" s="97" t="s">
        <v>64</v>
      </c>
    </row>
    <row r="696" spans="1:5" x14ac:dyDescent="0.25">
      <c r="A696" s="94">
        <v>25.471232876712328</v>
      </c>
      <c r="B696" s="98" t="s">
        <v>78</v>
      </c>
      <c r="C696" s="95">
        <v>55044</v>
      </c>
      <c r="D696" s="96">
        <v>3.6510000000000001E-2</v>
      </c>
      <c r="E696" s="97" t="s">
        <v>64</v>
      </c>
    </row>
    <row r="697" spans="1:5" x14ac:dyDescent="0.25">
      <c r="A697" s="94">
        <v>25.512328767123286</v>
      </c>
      <c r="B697" s="98" t="s">
        <v>105</v>
      </c>
      <c r="C697" s="95">
        <v>55059</v>
      </c>
      <c r="D697" s="96">
        <v>2.6089999999999999E-2</v>
      </c>
      <c r="E697" s="97" t="s">
        <v>64</v>
      </c>
    </row>
    <row r="698" spans="1:5" x14ac:dyDescent="0.25">
      <c r="A698" s="94">
        <v>25.591780821917808</v>
      </c>
      <c r="B698" s="98" t="s">
        <v>116</v>
      </c>
      <c r="C698" s="95">
        <v>55088</v>
      </c>
      <c r="D698" s="96">
        <v>4.8000000000000001E-2</v>
      </c>
      <c r="E698" s="97" t="s">
        <v>64</v>
      </c>
    </row>
    <row r="699" spans="1:5" x14ac:dyDescent="0.25">
      <c r="A699" s="94">
        <v>25.643835616438356</v>
      </c>
      <c r="B699" s="98" t="s">
        <v>120</v>
      </c>
      <c r="C699" s="95">
        <v>55107</v>
      </c>
      <c r="D699" s="96">
        <v>4.888E-2</v>
      </c>
      <c r="E699" s="97" t="s">
        <v>64</v>
      </c>
    </row>
    <row r="700" spans="1:5" x14ac:dyDescent="0.25">
      <c r="A700" s="94">
        <v>25.652054794520549</v>
      </c>
      <c r="B700" s="98" t="s">
        <v>105</v>
      </c>
      <c r="C700" s="95">
        <v>55110</v>
      </c>
      <c r="D700" s="96">
        <v>4.947E-2</v>
      </c>
      <c r="E700" s="97" t="s">
        <v>64</v>
      </c>
    </row>
    <row r="701" spans="1:5" x14ac:dyDescent="0.25">
      <c r="A701" s="94">
        <v>25.663013698630138</v>
      </c>
      <c r="B701" s="98" t="s">
        <v>84</v>
      </c>
      <c r="C701" s="95">
        <v>55114</v>
      </c>
      <c r="D701" s="96">
        <v>4.9500000000000002E-2</v>
      </c>
      <c r="E701" s="97" t="s">
        <v>64</v>
      </c>
    </row>
    <row r="702" spans="1:5" x14ac:dyDescent="0.25">
      <c r="A702" s="94">
        <v>25.728767123287671</v>
      </c>
      <c r="B702" s="98" t="s">
        <v>72</v>
      </c>
      <c r="C702" s="95">
        <v>55138</v>
      </c>
      <c r="D702" s="96">
        <v>2.954E-2</v>
      </c>
      <c r="E702" s="97" t="s">
        <v>64</v>
      </c>
    </row>
    <row r="703" spans="1:5" x14ac:dyDescent="0.25">
      <c r="A703" s="94">
        <v>25.863013698630137</v>
      </c>
      <c r="B703" s="98" t="s">
        <v>112</v>
      </c>
      <c r="C703" s="95">
        <v>55187</v>
      </c>
      <c r="D703" s="96">
        <v>3.04E-2</v>
      </c>
      <c r="E703" s="97" t="s">
        <v>64</v>
      </c>
    </row>
    <row r="704" spans="1:5" x14ac:dyDescent="0.25">
      <c r="A704" s="94">
        <v>25.912328767123288</v>
      </c>
      <c r="B704" s="98" t="s">
        <v>78</v>
      </c>
      <c r="C704" s="95">
        <v>55205</v>
      </c>
      <c r="D704" s="96">
        <v>2.947E-2</v>
      </c>
      <c r="E704" s="97" t="s">
        <v>64</v>
      </c>
    </row>
    <row r="705" spans="1:5" x14ac:dyDescent="0.25">
      <c r="A705" s="94">
        <v>26.087671232876712</v>
      </c>
      <c r="B705" s="98" t="s">
        <v>114</v>
      </c>
      <c r="C705" s="95">
        <v>55269</v>
      </c>
      <c r="D705" s="96">
        <v>3.4409999999999996E-2</v>
      </c>
      <c r="E705" s="97" t="s">
        <v>64</v>
      </c>
    </row>
    <row r="706" spans="1:5" x14ac:dyDescent="0.25">
      <c r="A706" s="94">
        <v>26.106849315068494</v>
      </c>
      <c r="B706" s="98" t="s">
        <v>120</v>
      </c>
      <c r="C706" s="95">
        <v>55276</v>
      </c>
      <c r="D706" s="96">
        <v>3.678E-2</v>
      </c>
      <c r="E706" s="97" t="s">
        <v>64</v>
      </c>
    </row>
    <row r="707" spans="1:5" x14ac:dyDescent="0.25">
      <c r="A707" s="94">
        <v>26.186301369863013</v>
      </c>
      <c r="B707" s="98" t="s">
        <v>79</v>
      </c>
      <c r="C707" s="95">
        <v>55305</v>
      </c>
      <c r="D707" s="96">
        <v>3.7499999999999999E-2</v>
      </c>
      <c r="E707" s="97" t="s">
        <v>64</v>
      </c>
    </row>
    <row r="708" spans="1:5" x14ac:dyDescent="0.25">
      <c r="A708" s="94">
        <v>26.205479452054796</v>
      </c>
      <c r="B708" s="98" t="s">
        <v>116</v>
      </c>
      <c r="C708" s="95">
        <v>55312</v>
      </c>
      <c r="D708" s="96">
        <v>2.632E-2</v>
      </c>
      <c r="E708" s="97" t="s">
        <v>64</v>
      </c>
    </row>
    <row r="709" spans="1:5" x14ac:dyDescent="0.25">
      <c r="A709" s="94">
        <v>26.260273972602739</v>
      </c>
      <c r="B709" s="98" t="s">
        <v>108</v>
      </c>
      <c r="C709" s="95">
        <v>55332</v>
      </c>
      <c r="D709" s="96">
        <v>3.2869999999999996E-2</v>
      </c>
      <c r="E709" s="97" t="s">
        <v>64</v>
      </c>
    </row>
    <row r="710" spans="1:5" x14ac:dyDescent="0.25">
      <c r="A710" s="94">
        <v>26.449315068493149</v>
      </c>
      <c r="B710" s="98" t="s">
        <v>105</v>
      </c>
      <c r="C710" s="95">
        <v>55401</v>
      </c>
      <c r="D710" s="96">
        <v>3.1739999999999997E-2</v>
      </c>
      <c r="E710" s="97" t="s">
        <v>64</v>
      </c>
    </row>
    <row r="711" spans="1:5" x14ac:dyDescent="0.25">
      <c r="A711" s="94">
        <v>26.476712328767125</v>
      </c>
      <c r="B711" s="98" t="s">
        <v>70</v>
      </c>
      <c r="C711" s="95">
        <v>55411</v>
      </c>
      <c r="D711" s="96">
        <v>3.1E-2</v>
      </c>
      <c r="E711" s="97" t="s">
        <v>64</v>
      </c>
    </row>
    <row r="712" spans="1:5" x14ac:dyDescent="0.25">
      <c r="A712" s="94">
        <v>26.476712328767125</v>
      </c>
      <c r="B712" s="98" t="s">
        <v>84</v>
      </c>
      <c r="C712" s="95">
        <v>55411</v>
      </c>
      <c r="D712" s="96">
        <v>3.2000000000000001E-2</v>
      </c>
      <c r="E712" s="97" t="s">
        <v>64</v>
      </c>
    </row>
    <row r="713" spans="1:5" x14ac:dyDescent="0.25">
      <c r="A713" s="94">
        <v>26.531506849315068</v>
      </c>
      <c r="B713" s="98" t="s">
        <v>101</v>
      </c>
      <c r="C713" s="95">
        <v>55431</v>
      </c>
      <c r="D713" s="96">
        <v>3.15E-2</v>
      </c>
      <c r="E713" s="97" t="s">
        <v>64</v>
      </c>
    </row>
    <row r="714" spans="1:5" x14ac:dyDescent="0.25">
      <c r="A714" s="94">
        <v>26.536986301369861</v>
      </c>
      <c r="B714" s="98" t="s">
        <v>117</v>
      </c>
      <c r="C714" s="95">
        <v>55433</v>
      </c>
      <c r="D714" s="96">
        <v>3.5539999999999995E-2</v>
      </c>
      <c r="E714" s="97" t="s">
        <v>64</v>
      </c>
    </row>
    <row r="715" spans="1:5" x14ac:dyDescent="0.25">
      <c r="A715" s="94">
        <v>26.567123287671233</v>
      </c>
      <c r="B715" s="98" t="s">
        <v>86</v>
      </c>
      <c r="C715" s="95">
        <v>55444</v>
      </c>
      <c r="D715" s="96">
        <v>3.27E-2</v>
      </c>
      <c r="E715" s="97" t="s">
        <v>64</v>
      </c>
    </row>
    <row r="716" spans="1:5" x14ac:dyDescent="0.25">
      <c r="A716" s="94">
        <v>26.745205479452054</v>
      </c>
      <c r="B716" s="98" t="s">
        <v>70</v>
      </c>
      <c r="C716" s="95">
        <v>55509</v>
      </c>
      <c r="D716" s="96">
        <v>0.04</v>
      </c>
      <c r="E716" s="97" t="s">
        <v>64</v>
      </c>
    </row>
    <row r="717" spans="1:5" x14ac:dyDescent="0.25">
      <c r="A717" s="94">
        <v>27.082191780821919</v>
      </c>
      <c r="B717" s="98" t="s">
        <v>92</v>
      </c>
      <c r="C717" s="95">
        <v>55632</v>
      </c>
      <c r="D717" s="96">
        <v>4.1749999999999995E-2</v>
      </c>
      <c r="E717" s="97" t="s">
        <v>64</v>
      </c>
    </row>
    <row r="718" spans="1:5" x14ac:dyDescent="0.25">
      <c r="A718" s="94">
        <v>27.183561643835617</v>
      </c>
      <c r="B718" s="98" t="s">
        <v>116</v>
      </c>
      <c r="C718" s="95">
        <v>55669</v>
      </c>
      <c r="D718" s="96">
        <v>4.6180000000000006E-2</v>
      </c>
      <c r="E718" s="97" t="s">
        <v>64</v>
      </c>
    </row>
    <row r="719" spans="1:5" x14ac:dyDescent="0.25">
      <c r="A719" s="94">
        <v>27.194520547945206</v>
      </c>
      <c r="B719" s="98" t="s">
        <v>125</v>
      </c>
      <c r="C719" s="95">
        <v>55673</v>
      </c>
      <c r="D719" s="96">
        <v>4.8509999999999998E-2</v>
      </c>
      <c r="E719" s="97" t="s">
        <v>64</v>
      </c>
    </row>
    <row r="720" spans="1:5" x14ac:dyDescent="0.25">
      <c r="A720" s="94">
        <v>27.4</v>
      </c>
      <c r="B720" s="98" t="s">
        <v>84</v>
      </c>
      <c r="C720" s="95">
        <v>55748</v>
      </c>
      <c r="D720" s="96">
        <v>4.5499999999999999E-2</v>
      </c>
      <c r="E720" s="97" t="s">
        <v>64</v>
      </c>
    </row>
    <row r="721" spans="1:5" x14ac:dyDescent="0.25">
      <c r="A721" s="94">
        <v>27.443835616438356</v>
      </c>
      <c r="B721" s="98" t="s">
        <v>108</v>
      </c>
      <c r="C721" s="95">
        <v>55764</v>
      </c>
      <c r="D721" s="96">
        <v>4.7249999999999993E-2</v>
      </c>
      <c r="E721" s="97" t="s">
        <v>64</v>
      </c>
    </row>
    <row r="722" spans="1:5" x14ac:dyDescent="0.25">
      <c r="A722" s="94">
        <v>27.468493150684932</v>
      </c>
      <c r="B722" s="98" t="s">
        <v>97</v>
      </c>
      <c r="C722" s="95">
        <v>55773</v>
      </c>
      <c r="D722" s="96">
        <v>4.4500000000000005E-2</v>
      </c>
      <c r="E722" s="97" t="s">
        <v>64</v>
      </c>
    </row>
    <row r="723" spans="1:5" x14ac:dyDescent="0.25">
      <c r="A723" s="94">
        <v>27.468493150684932</v>
      </c>
      <c r="B723" s="98" t="s">
        <v>97</v>
      </c>
      <c r="C723" s="95">
        <v>55773</v>
      </c>
      <c r="D723" s="96">
        <v>3.9800000000000002E-2</v>
      </c>
      <c r="E723" s="97" t="s">
        <v>64</v>
      </c>
    </row>
    <row r="724" spans="1:5" x14ac:dyDescent="0.25">
      <c r="A724" s="94">
        <v>27.476712328767125</v>
      </c>
      <c r="B724" s="98" t="s">
        <v>105</v>
      </c>
      <c r="C724" s="95">
        <v>55776</v>
      </c>
      <c r="D724" s="96">
        <v>4.7729999999999995E-2</v>
      </c>
      <c r="E724" s="97" t="s">
        <v>64</v>
      </c>
    </row>
    <row r="725" spans="1:5" x14ac:dyDescent="0.25">
      <c r="A725" s="94">
        <v>27.556164383561644</v>
      </c>
      <c r="B725" s="98" t="s">
        <v>86</v>
      </c>
      <c r="C725" s="95">
        <v>55805</v>
      </c>
      <c r="D725" s="96">
        <v>4.9500000000000002E-2</v>
      </c>
      <c r="E725" s="97" t="s">
        <v>64</v>
      </c>
    </row>
    <row r="726" spans="1:5" x14ac:dyDescent="0.25">
      <c r="A726" s="94">
        <v>27.583561643835615</v>
      </c>
      <c r="B726" s="98" t="s">
        <v>116</v>
      </c>
      <c r="C726" s="95">
        <v>55815</v>
      </c>
      <c r="D726" s="96">
        <v>3.9800000000000002E-2</v>
      </c>
      <c r="E726" s="97" t="s">
        <v>64</v>
      </c>
    </row>
    <row r="727" spans="1:5" x14ac:dyDescent="0.25">
      <c r="A727" s="94">
        <v>27.643835616438356</v>
      </c>
      <c r="B727" s="98" t="s">
        <v>105</v>
      </c>
      <c r="C727" s="95">
        <v>55837</v>
      </c>
      <c r="D727" s="96">
        <v>3.857E-2</v>
      </c>
      <c r="E727" s="97" t="s">
        <v>64</v>
      </c>
    </row>
    <row r="728" spans="1:5" x14ac:dyDescent="0.25">
      <c r="A728" s="94">
        <v>27.643835616438356</v>
      </c>
      <c r="B728" s="98" t="s">
        <v>98</v>
      </c>
      <c r="C728" s="95">
        <v>55837</v>
      </c>
      <c r="D728" s="96">
        <v>5.2249999999999998E-2</v>
      </c>
      <c r="E728" s="97" t="s">
        <v>64</v>
      </c>
    </row>
    <row r="729" spans="1:5" x14ac:dyDescent="0.25">
      <c r="A729" s="94">
        <v>27.682191780821917</v>
      </c>
      <c r="B729" s="98" t="s">
        <v>76</v>
      </c>
      <c r="C729" s="95">
        <v>55851</v>
      </c>
      <c r="D729" s="96">
        <v>4.6699999999999998E-2</v>
      </c>
      <c r="E729" s="97" t="s">
        <v>64</v>
      </c>
    </row>
    <row r="730" spans="1:5" x14ac:dyDescent="0.25">
      <c r="A730" s="94">
        <v>27.846575342465755</v>
      </c>
      <c r="B730" s="98" t="s">
        <v>70</v>
      </c>
      <c r="C730" s="95">
        <v>55911</v>
      </c>
      <c r="D730" s="96">
        <v>4.4600000000000001E-2</v>
      </c>
      <c r="E730" s="97" t="s">
        <v>64</v>
      </c>
    </row>
    <row r="731" spans="1:5" x14ac:dyDescent="0.25">
      <c r="A731" s="94">
        <v>28.12876712328767</v>
      </c>
      <c r="B731" s="98" t="s">
        <v>106</v>
      </c>
      <c r="C731" s="95">
        <v>56014</v>
      </c>
      <c r="D731" s="96">
        <v>4.7E-2</v>
      </c>
      <c r="E731" s="97" t="s">
        <v>64</v>
      </c>
    </row>
    <row r="732" spans="1:5" x14ac:dyDescent="0.25">
      <c r="A732" s="94">
        <v>28.156164383561645</v>
      </c>
      <c r="B732" s="98" t="s">
        <v>72</v>
      </c>
      <c r="C732" s="95">
        <v>56024</v>
      </c>
      <c r="D732" s="96">
        <v>3.7650000000000003E-2</v>
      </c>
      <c r="E732" s="97" t="s">
        <v>64</v>
      </c>
    </row>
    <row r="733" spans="1:5" x14ac:dyDescent="0.25">
      <c r="A733" s="94">
        <v>28.172602739726027</v>
      </c>
      <c r="B733" s="98" t="s">
        <v>94</v>
      </c>
      <c r="C733" s="95">
        <v>56030</v>
      </c>
      <c r="D733" s="96">
        <v>5.4260000000000003E-2</v>
      </c>
      <c r="E733" s="97" t="s">
        <v>64</v>
      </c>
    </row>
    <row r="734" spans="1:5" x14ac:dyDescent="0.25">
      <c r="A734" s="94">
        <v>28.172602739726027</v>
      </c>
      <c r="B734" s="98" t="s">
        <v>116</v>
      </c>
      <c r="C734" s="95">
        <v>56030</v>
      </c>
      <c r="D734" s="96">
        <v>4.8620000000000003E-2</v>
      </c>
      <c r="E734" s="97" t="s">
        <v>64</v>
      </c>
    </row>
    <row r="735" spans="1:5" x14ac:dyDescent="0.25">
      <c r="A735" s="94">
        <v>28.19178082191781</v>
      </c>
      <c r="B735" s="98" t="s">
        <v>110</v>
      </c>
      <c r="C735" s="95">
        <v>56037</v>
      </c>
      <c r="D735" s="96">
        <v>4.8300000000000003E-2</v>
      </c>
      <c r="E735" s="97" t="s">
        <v>64</v>
      </c>
    </row>
    <row r="736" spans="1:5" x14ac:dyDescent="0.25">
      <c r="A736" s="94">
        <v>28.298630136986301</v>
      </c>
      <c r="B736" s="98" t="s">
        <v>83</v>
      </c>
      <c r="C736" s="95">
        <v>56076</v>
      </c>
      <c r="D736" s="96">
        <v>4.446E-2</v>
      </c>
      <c r="E736" s="97" t="s">
        <v>64</v>
      </c>
    </row>
    <row r="737" spans="1:5" x14ac:dyDescent="0.25">
      <c r="A737" s="94">
        <v>28.353424657534248</v>
      </c>
      <c r="B737" s="98" t="s">
        <v>97</v>
      </c>
      <c r="C737" s="95">
        <v>56096</v>
      </c>
      <c r="D737" s="96">
        <v>4.8600000000000004E-2</v>
      </c>
      <c r="E737" s="97" t="s">
        <v>64</v>
      </c>
    </row>
    <row r="738" spans="1:5" x14ac:dyDescent="0.25">
      <c r="A738" s="94">
        <v>28.493150684931507</v>
      </c>
      <c r="B738" s="98" t="s">
        <v>105</v>
      </c>
      <c r="C738" s="95">
        <v>56147</v>
      </c>
      <c r="D738" s="96">
        <v>5.0880000000000002E-2</v>
      </c>
      <c r="E738" s="97" t="s">
        <v>64</v>
      </c>
    </row>
    <row r="739" spans="1:5" x14ac:dyDescent="0.25">
      <c r="A739" s="94">
        <v>28.528767123287672</v>
      </c>
      <c r="B739" s="98" t="s">
        <v>108</v>
      </c>
      <c r="C739" s="95">
        <v>56160</v>
      </c>
      <c r="D739" s="96">
        <v>5.3259999999999995E-2</v>
      </c>
      <c r="E739" s="97" t="s">
        <v>64</v>
      </c>
    </row>
    <row r="740" spans="1:5" x14ac:dyDescent="0.25">
      <c r="A740" s="94">
        <v>28.536986301369861</v>
      </c>
      <c r="B740" s="98" t="s">
        <v>84</v>
      </c>
      <c r="C740" s="95">
        <v>56163</v>
      </c>
      <c r="D740" s="96">
        <v>5.67E-2</v>
      </c>
      <c r="E740" s="97" t="s">
        <v>64</v>
      </c>
    </row>
    <row r="741" spans="1:5" x14ac:dyDescent="0.25">
      <c r="A741" s="94">
        <v>28.539726027397261</v>
      </c>
      <c r="B741" s="98" t="s">
        <v>117</v>
      </c>
      <c r="C741" s="95">
        <v>56164</v>
      </c>
      <c r="D741" s="96">
        <v>3.5539999999999995E-2</v>
      </c>
      <c r="E741" s="97" t="s">
        <v>64</v>
      </c>
    </row>
    <row r="742" spans="1:5" x14ac:dyDescent="0.25">
      <c r="A742" s="94">
        <v>28.539726027397261</v>
      </c>
      <c r="B742" s="98" t="s">
        <v>97</v>
      </c>
      <c r="C742" s="95">
        <v>56164</v>
      </c>
      <c r="D742" s="96">
        <v>4.6799999999999994E-2</v>
      </c>
      <c r="E742" s="97" t="s">
        <v>64</v>
      </c>
    </row>
    <row r="743" spans="1:5" x14ac:dyDescent="0.25">
      <c r="A743" s="94">
        <v>28.624657534246577</v>
      </c>
      <c r="B743" s="98" t="s">
        <v>105</v>
      </c>
      <c r="C743" s="95">
        <v>56195</v>
      </c>
      <c r="D743" s="96">
        <v>4.5579999999999996E-2</v>
      </c>
      <c r="E743" s="97" t="s">
        <v>64</v>
      </c>
    </row>
    <row r="744" spans="1:5" x14ac:dyDescent="0.25">
      <c r="A744" s="94">
        <v>29.030136986301368</v>
      </c>
      <c r="B744" s="98" t="s">
        <v>97</v>
      </c>
      <c r="C744" s="95">
        <v>56343</v>
      </c>
      <c r="D744" s="96">
        <v>4.8899999999999999E-2</v>
      </c>
      <c r="E744" s="97" t="s">
        <v>64</v>
      </c>
    </row>
    <row r="745" spans="1:5" x14ac:dyDescent="0.25">
      <c r="A745" s="94">
        <v>29.106849315068494</v>
      </c>
      <c r="B745" s="98" t="s">
        <v>106</v>
      </c>
      <c r="C745" s="95">
        <v>56371</v>
      </c>
      <c r="D745" s="96">
        <v>5.0999999999999997E-2</v>
      </c>
      <c r="E745" s="97" t="s">
        <v>64</v>
      </c>
    </row>
    <row r="746" spans="1:5" x14ac:dyDescent="0.25">
      <c r="A746" s="94">
        <v>29.161643835616438</v>
      </c>
      <c r="B746" s="98" t="s">
        <v>83</v>
      </c>
      <c r="C746" s="95">
        <v>56391</v>
      </c>
      <c r="D746" s="96">
        <v>4.7419999999999997E-2</v>
      </c>
      <c r="E746" s="97" t="s">
        <v>64</v>
      </c>
    </row>
    <row r="747" spans="1:5" x14ac:dyDescent="0.25">
      <c r="A747" s="94">
        <v>29.175342465753424</v>
      </c>
      <c r="B747" s="98" t="s">
        <v>116</v>
      </c>
      <c r="C747" s="95">
        <v>56396</v>
      </c>
      <c r="D747" s="96">
        <v>4.897E-2</v>
      </c>
      <c r="E747" s="97" t="s">
        <v>64</v>
      </c>
    </row>
    <row r="748" spans="1:5" x14ac:dyDescent="0.25">
      <c r="A748" s="94">
        <v>29.186301369863013</v>
      </c>
      <c r="B748" s="98" t="s">
        <v>108</v>
      </c>
      <c r="C748" s="95">
        <v>56400</v>
      </c>
      <c r="D748" s="96">
        <v>4.99E-2</v>
      </c>
      <c r="E748" s="97" t="s">
        <v>64</v>
      </c>
    </row>
    <row r="749" spans="1:5" x14ac:dyDescent="0.25">
      <c r="A749" s="94">
        <v>29.18904109589041</v>
      </c>
      <c r="B749" s="98" t="s">
        <v>79</v>
      </c>
      <c r="C749" s="95">
        <v>56401</v>
      </c>
      <c r="D749" s="96">
        <v>5.0799999999999998E-2</v>
      </c>
      <c r="E749" s="97" t="s">
        <v>64</v>
      </c>
    </row>
    <row r="750" spans="1:5" x14ac:dyDescent="0.25">
      <c r="A750" s="94">
        <v>29.205479452054796</v>
      </c>
      <c r="B750" s="98" t="s">
        <v>92</v>
      </c>
      <c r="C750" s="95">
        <v>56407</v>
      </c>
      <c r="D750" s="96">
        <v>4.691E-2</v>
      </c>
      <c r="E750" s="97" t="s">
        <v>64</v>
      </c>
    </row>
    <row r="751" spans="1:5" x14ac:dyDescent="0.25">
      <c r="A751" s="94">
        <v>29.263013698630136</v>
      </c>
      <c r="B751" s="98" t="s">
        <v>78</v>
      </c>
      <c r="C751" s="95">
        <v>56428</v>
      </c>
      <c r="D751" s="96">
        <v>4.99E-2</v>
      </c>
      <c r="E751" s="97" t="s">
        <v>64</v>
      </c>
    </row>
    <row r="752" spans="1:5" x14ac:dyDescent="0.25">
      <c r="A752" s="94">
        <v>29.468493150684932</v>
      </c>
      <c r="B752" s="98" t="s">
        <v>105</v>
      </c>
      <c r="C752" s="95">
        <v>56503</v>
      </c>
      <c r="D752" s="96">
        <v>4.6639999999999994E-2</v>
      </c>
      <c r="E752" s="97" t="s">
        <v>64</v>
      </c>
    </row>
    <row r="753" spans="1:5" x14ac:dyDescent="0.25">
      <c r="A753" s="94">
        <v>29.476712328767125</v>
      </c>
      <c r="B753" s="98" t="s">
        <v>72</v>
      </c>
      <c r="C753" s="95">
        <v>56506</v>
      </c>
      <c r="D753" s="96">
        <v>5.2760000000000001E-2</v>
      </c>
      <c r="E753" s="97" t="s">
        <v>64</v>
      </c>
    </row>
    <row r="754" spans="1:5" x14ac:dyDescent="0.25">
      <c r="A754" s="94">
        <v>29.545205479452054</v>
      </c>
      <c r="B754" s="98" t="s">
        <v>97</v>
      </c>
      <c r="C754" s="95">
        <v>56531</v>
      </c>
      <c r="D754" s="96">
        <v>4.5400000000000003E-2</v>
      </c>
      <c r="E754" s="97" t="s">
        <v>64</v>
      </c>
    </row>
    <row r="755" spans="1:5" x14ac:dyDescent="0.25">
      <c r="A755" s="94">
        <v>29.687671232876713</v>
      </c>
      <c r="B755" s="98" t="s">
        <v>70</v>
      </c>
      <c r="C755" s="95">
        <v>56583</v>
      </c>
      <c r="D755" s="96">
        <v>4.8499999999999995E-2</v>
      </c>
      <c r="E755" s="97" t="s">
        <v>64</v>
      </c>
    </row>
    <row r="756" spans="1:5" x14ac:dyDescent="0.25">
      <c r="A756" s="94">
        <v>29.969863013698632</v>
      </c>
      <c r="B756" s="98" t="s">
        <v>78</v>
      </c>
      <c r="C756" s="95">
        <v>56686</v>
      </c>
      <c r="D756" s="96">
        <v>4.8659999999999995E-2</v>
      </c>
      <c r="E756" s="97" t="s">
        <v>64</v>
      </c>
    </row>
    <row r="757" spans="1:5" x14ac:dyDescent="0.25">
      <c r="A757" s="94">
        <v>29.991780821917807</v>
      </c>
      <c r="B757" s="98" t="s">
        <v>72</v>
      </c>
      <c r="C757" s="95">
        <v>56694</v>
      </c>
      <c r="D757" s="96">
        <v>4.6449999999999998E-2</v>
      </c>
      <c r="E757" s="97" t="s">
        <v>64</v>
      </c>
    </row>
    <row r="758" spans="1:5" x14ac:dyDescent="0.25">
      <c r="A758" s="94">
        <v>30.550684931506851</v>
      </c>
      <c r="B758" s="98" t="s">
        <v>83</v>
      </c>
      <c r="C758" s="95">
        <v>56898</v>
      </c>
      <c r="D758" s="96">
        <v>5.4629999999999998E-2</v>
      </c>
      <c r="E758" s="97" t="s">
        <v>64</v>
      </c>
    </row>
    <row r="759" spans="1:5" x14ac:dyDescent="0.25">
      <c r="A759" s="94">
        <v>30.6</v>
      </c>
      <c r="B759" s="98" t="s">
        <v>105</v>
      </c>
      <c r="C759" s="95">
        <v>56916</v>
      </c>
      <c r="D759" s="96">
        <v>4.2110000000000002E-2</v>
      </c>
      <c r="E759" s="97" t="s">
        <v>64</v>
      </c>
    </row>
    <row r="760" spans="1:5" x14ac:dyDescent="0.25">
      <c r="A760" s="94">
        <v>1.0027397260273974</v>
      </c>
      <c r="B760" s="98" t="s">
        <v>136</v>
      </c>
      <c r="C760" s="95">
        <v>46113</v>
      </c>
      <c r="D760" s="96">
        <v>1.8200000000000001E-2</v>
      </c>
      <c r="E760" s="97" t="s">
        <v>127</v>
      </c>
    </row>
    <row r="761" spans="1:5" x14ac:dyDescent="0.25">
      <c r="A761" s="94">
        <v>1.0164383561643835</v>
      </c>
      <c r="B761" s="98" t="s">
        <v>137</v>
      </c>
      <c r="C761" s="95">
        <v>46118</v>
      </c>
      <c r="D761" s="96">
        <v>3.15E-2</v>
      </c>
      <c r="E761" s="97" t="s">
        <v>127</v>
      </c>
    </row>
    <row r="762" spans="1:5" x14ac:dyDescent="0.25">
      <c r="A762" s="94">
        <v>1.0191780821917809</v>
      </c>
      <c r="B762" s="98" t="s">
        <v>138</v>
      </c>
      <c r="C762" s="95">
        <v>46119</v>
      </c>
      <c r="D762" s="96">
        <v>4.1200000000000001E-2</v>
      </c>
      <c r="E762" s="97" t="s">
        <v>127</v>
      </c>
    </row>
    <row r="763" spans="1:5" x14ac:dyDescent="0.25">
      <c r="A763" s="94">
        <v>1.0356164383561643</v>
      </c>
      <c r="B763" s="98" t="s">
        <v>139</v>
      </c>
      <c r="C763" s="95">
        <v>46125</v>
      </c>
      <c r="D763" s="96">
        <v>3.968E-2</v>
      </c>
      <c r="E763" s="97" t="s">
        <v>127</v>
      </c>
    </row>
    <row r="764" spans="1:5" x14ac:dyDescent="0.25">
      <c r="A764" s="94">
        <v>1.0410958904109588</v>
      </c>
      <c r="B764" s="98" t="s">
        <v>140</v>
      </c>
      <c r="C764" s="95">
        <v>46127</v>
      </c>
      <c r="D764" s="96">
        <v>1.7500000000000002E-2</v>
      </c>
      <c r="E764" s="97" t="s">
        <v>127</v>
      </c>
    </row>
    <row r="765" spans="1:5" x14ac:dyDescent="0.25">
      <c r="A765" s="94">
        <v>1.0465753424657533</v>
      </c>
      <c r="B765" s="98" t="s">
        <v>131</v>
      </c>
      <c r="C765" s="95">
        <v>46129</v>
      </c>
      <c r="D765" s="96">
        <v>8.8749999999999996E-2</v>
      </c>
      <c r="E765" s="97" t="s">
        <v>127</v>
      </c>
    </row>
    <row r="766" spans="1:5" x14ac:dyDescent="0.25">
      <c r="A766" s="94">
        <v>1.0575342465753426</v>
      </c>
      <c r="B766" s="98" t="s">
        <v>63</v>
      </c>
      <c r="C766" s="95">
        <v>46133</v>
      </c>
      <c r="D766" s="96">
        <v>1.9599999999999999E-2</v>
      </c>
      <c r="E766" s="97" t="s">
        <v>127</v>
      </c>
    </row>
    <row r="767" spans="1:5" x14ac:dyDescent="0.25">
      <c r="A767" s="94">
        <v>1.0986301369863014</v>
      </c>
      <c r="B767" s="98" t="s">
        <v>141</v>
      </c>
      <c r="C767" s="95">
        <v>46148</v>
      </c>
      <c r="D767" s="96">
        <v>3.6040000000000003E-2</v>
      </c>
      <c r="E767" s="97" t="s">
        <v>127</v>
      </c>
    </row>
    <row r="768" spans="1:5" x14ac:dyDescent="0.25">
      <c r="A768" s="94">
        <v>1.1150684931506849</v>
      </c>
      <c r="B768" s="98" t="s">
        <v>128</v>
      </c>
      <c r="C768" s="95">
        <v>46154</v>
      </c>
      <c r="D768" s="96">
        <v>4.3499999999999997E-2</v>
      </c>
      <c r="E768" s="97" t="s">
        <v>127</v>
      </c>
    </row>
    <row r="769" spans="1:5" x14ac:dyDescent="0.25">
      <c r="A769" s="94">
        <v>1.1342465753424658</v>
      </c>
      <c r="B769" s="98" t="s">
        <v>142</v>
      </c>
      <c r="C769" s="95">
        <v>46161</v>
      </c>
      <c r="D769" s="96">
        <v>5.7590000000000002E-2</v>
      </c>
      <c r="E769" s="97" t="s">
        <v>127</v>
      </c>
    </row>
    <row r="770" spans="1:5" x14ac:dyDescent="0.25">
      <c r="A770" s="94">
        <v>1.1698630136986301</v>
      </c>
      <c r="B770" s="98" t="s">
        <v>143</v>
      </c>
      <c r="C770" s="95">
        <v>46174</v>
      </c>
      <c r="D770" s="96">
        <v>3.2890000000000003E-2</v>
      </c>
      <c r="E770" s="97" t="s">
        <v>127</v>
      </c>
    </row>
    <row r="771" spans="1:5" x14ac:dyDescent="0.25">
      <c r="A771" s="94">
        <v>1.1726027397260275</v>
      </c>
      <c r="B771" s="98" t="s">
        <v>144</v>
      </c>
      <c r="C771" s="95">
        <v>46175</v>
      </c>
      <c r="D771" s="96">
        <v>2.9060000000000002E-2</v>
      </c>
      <c r="E771" s="97" t="s">
        <v>127</v>
      </c>
    </row>
    <row r="772" spans="1:5" x14ac:dyDescent="0.25">
      <c r="A772" s="94">
        <v>1.2082191780821918</v>
      </c>
      <c r="B772" s="98" t="s">
        <v>145</v>
      </c>
      <c r="C772" s="95">
        <v>46188</v>
      </c>
      <c r="D772" s="96">
        <v>1.9740000000000001E-2</v>
      </c>
      <c r="E772" s="97" t="s">
        <v>127</v>
      </c>
    </row>
    <row r="773" spans="1:5" x14ac:dyDescent="0.25">
      <c r="A773" s="94">
        <v>1.2191780821917808</v>
      </c>
      <c r="B773" s="98" t="s">
        <v>146</v>
      </c>
      <c r="C773" s="95">
        <v>46192</v>
      </c>
      <c r="D773" s="96">
        <v>1.4150000000000001E-2</v>
      </c>
      <c r="E773" s="97" t="s">
        <v>127</v>
      </c>
    </row>
    <row r="774" spans="1:5" x14ac:dyDescent="0.25">
      <c r="A774" s="94">
        <v>1.2301369863013698</v>
      </c>
      <c r="B774" s="98" t="s">
        <v>147</v>
      </c>
      <c r="C774" s="95">
        <v>46196</v>
      </c>
      <c r="D774" s="96">
        <v>3.9689999999999996E-2</v>
      </c>
      <c r="E774" s="97" t="s">
        <v>127</v>
      </c>
    </row>
    <row r="775" spans="1:5" x14ac:dyDescent="0.25">
      <c r="A775" s="94">
        <v>1.2493150684931507</v>
      </c>
      <c r="B775" s="98" t="s">
        <v>69</v>
      </c>
      <c r="C775" s="95">
        <v>46203</v>
      </c>
      <c r="D775" s="96">
        <v>2.3910000000000001E-2</v>
      </c>
      <c r="E775" s="97" t="s">
        <v>127</v>
      </c>
    </row>
    <row r="776" spans="1:5" x14ac:dyDescent="0.25">
      <c r="A776" s="94">
        <v>1.2712328767123289</v>
      </c>
      <c r="B776" s="98" t="s">
        <v>148</v>
      </c>
      <c r="C776" s="95">
        <v>46211</v>
      </c>
      <c r="D776" s="96">
        <v>1.8710000000000001E-2</v>
      </c>
      <c r="E776" s="97" t="s">
        <v>127</v>
      </c>
    </row>
    <row r="777" spans="1:5" x14ac:dyDescent="0.25">
      <c r="A777" s="94">
        <v>1.2712328767123289</v>
      </c>
      <c r="B777" s="98" t="s">
        <v>134</v>
      </c>
      <c r="C777" s="95">
        <v>46211</v>
      </c>
      <c r="D777" s="96">
        <v>2.75E-2</v>
      </c>
      <c r="E777" s="97" t="s">
        <v>127</v>
      </c>
    </row>
    <row r="778" spans="1:5" x14ac:dyDescent="0.25">
      <c r="A778" s="94">
        <v>1.284931506849315</v>
      </c>
      <c r="B778" s="98" t="s">
        <v>149</v>
      </c>
      <c r="C778" s="95">
        <v>46216</v>
      </c>
      <c r="D778" s="96">
        <v>2.2799999999999997E-2</v>
      </c>
      <c r="E778" s="97" t="s">
        <v>127</v>
      </c>
    </row>
    <row r="779" spans="1:5" x14ac:dyDescent="0.25">
      <c r="A779" s="94">
        <v>1.3095890410958904</v>
      </c>
      <c r="B779" s="98" t="s">
        <v>150</v>
      </c>
      <c r="C779" s="95">
        <v>46225</v>
      </c>
      <c r="D779" s="96">
        <v>1.9279999999999999E-2</v>
      </c>
      <c r="E779" s="97" t="s">
        <v>127</v>
      </c>
    </row>
    <row r="780" spans="1:5" x14ac:dyDescent="0.25">
      <c r="A780" s="94">
        <v>1.3616438356164384</v>
      </c>
      <c r="B780" s="98" t="s">
        <v>151</v>
      </c>
      <c r="C780" s="95">
        <v>46244</v>
      </c>
      <c r="D780" s="96">
        <v>0.03</v>
      </c>
      <c r="E780" s="97" t="s">
        <v>127</v>
      </c>
    </row>
    <row r="781" spans="1:5" x14ac:dyDescent="0.25">
      <c r="A781" s="94">
        <v>1.3643835616438356</v>
      </c>
      <c r="B781" s="98" t="s">
        <v>152</v>
      </c>
      <c r="C781" s="95">
        <v>46245</v>
      </c>
      <c r="D781" s="96">
        <v>5.5E-2</v>
      </c>
      <c r="E781" s="97" t="s">
        <v>127</v>
      </c>
    </row>
    <row r="782" spans="1:5" x14ac:dyDescent="0.25">
      <c r="A782" s="94">
        <v>1.3643835616438356</v>
      </c>
      <c r="B782" s="98" t="s">
        <v>153</v>
      </c>
      <c r="C782" s="95">
        <v>46245</v>
      </c>
      <c r="D782" s="96">
        <v>3.7100000000000001E-2</v>
      </c>
      <c r="E782" s="97" t="s">
        <v>127</v>
      </c>
    </row>
    <row r="783" spans="1:5" x14ac:dyDescent="0.25">
      <c r="A783" s="94">
        <v>1.3671232876712329</v>
      </c>
      <c r="B783" s="98" t="s">
        <v>131</v>
      </c>
      <c r="C783" s="95">
        <v>46246</v>
      </c>
      <c r="D783" s="96">
        <v>2.8999999999999998E-2</v>
      </c>
      <c r="E783" s="97" t="s">
        <v>127</v>
      </c>
    </row>
    <row r="784" spans="1:5" x14ac:dyDescent="0.25">
      <c r="A784" s="94">
        <v>1.3726027397260274</v>
      </c>
      <c r="B784" s="98" t="s">
        <v>154</v>
      </c>
      <c r="C784" s="95">
        <v>46248</v>
      </c>
      <c r="D784" s="96">
        <v>2.6259999999999999E-2</v>
      </c>
      <c r="E784" s="97" t="s">
        <v>127</v>
      </c>
    </row>
    <row r="785" spans="1:5" x14ac:dyDescent="0.25">
      <c r="A785" s="94">
        <v>1.4054794520547946</v>
      </c>
      <c r="B785" s="98" t="s">
        <v>155</v>
      </c>
      <c r="C785" s="95">
        <v>46260</v>
      </c>
      <c r="D785" s="96">
        <v>3.6769999999999997E-2</v>
      </c>
      <c r="E785" s="97" t="s">
        <v>127</v>
      </c>
    </row>
    <row r="786" spans="1:5" x14ac:dyDescent="0.25">
      <c r="A786" s="94">
        <v>1.4109589041095891</v>
      </c>
      <c r="B786" s="98" t="s">
        <v>156</v>
      </c>
      <c r="C786" s="95">
        <v>46262</v>
      </c>
      <c r="D786" s="96">
        <v>3.4439999999999998E-2</v>
      </c>
      <c r="E786" s="97" t="s">
        <v>127</v>
      </c>
    </row>
    <row r="787" spans="1:5" x14ac:dyDescent="0.25">
      <c r="A787" s="94">
        <v>1.441095890410959</v>
      </c>
      <c r="B787" s="98" t="s">
        <v>219</v>
      </c>
      <c r="C787" s="95">
        <v>46273</v>
      </c>
      <c r="D787" s="96">
        <v>7.2929999999999995E-2</v>
      </c>
      <c r="E787" s="97" t="s">
        <v>127</v>
      </c>
    </row>
    <row r="788" spans="1:5" x14ac:dyDescent="0.25">
      <c r="A788" s="94">
        <v>1.463013698630137</v>
      </c>
      <c r="B788" s="98" t="s">
        <v>129</v>
      </c>
      <c r="C788" s="95">
        <v>46281</v>
      </c>
      <c r="D788" s="96">
        <v>2.9609999999999997E-2</v>
      </c>
      <c r="E788" s="97" t="s">
        <v>127</v>
      </c>
    </row>
    <row r="789" spans="1:5" x14ac:dyDescent="0.25">
      <c r="A789" s="94">
        <v>1.4767123287671233</v>
      </c>
      <c r="B789" s="98" t="s">
        <v>87</v>
      </c>
      <c r="C789" s="95">
        <v>46286</v>
      </c>
      <c r="D789" s="96">
        <v>5.7500000000000002E-2</v>
      </c>
      <c r="E789" s="97" t="s">
        <v>127</v>
      </c>
    </row>
    <row r="790" spans="1:5" x14ac:dyDescent="0.25">
      <c r="A790" s="94">
        <v>1.4767123287671233</v>
      </c>
      <c r="B790" s="98" t="s">
        <v>157</v>
      </c>
      <c r="C790" s="95">
        <v>46286</v>
      </c>
      <c r="D790" s="96">
        <v>5.6500000000000002E-2</v>
      </c>
      <c r="E790" s="97" t="s">
        <v>127</v>
      </c>
    </row>
    <row r="791" spans="1:5" x14ac:dyDescent="0.25">
      <c r="A791" s="94">
        <v>1.484931506849315</v>
      </c>
      <c r="B791" s="98" t="s">
        <v>132</v>
      </c>
      <c r="C791" s="95">
        <v>46289</v>
      </c>
      <c r="D791" s="96">
        <v>3.9199999999999999E-2</v>
      </c>
      <c r="E791" s="97" t="s">
        <v>127</v>
      </c>
    </row>
    <row r="792" spans="1:5" x14ac:dyDescent="0.25">
      <c r="A792" s="94">
        <v>1.4958904109589042</v>
      </c>
      <c r="B792" s="98" t="s">
        <v>158</v>
      </c>
      <c r="C792" s="95">
        <v>46293</v>
      </c>
      <c r="D792" s="96">
        <v>7.0050000000000001E-2</v>
      </c>
      <c r="E792" s="97" t="s">
        <v>127</v>
      </c>
    </row>
    <row r="793" spans="1:5" x14ac:dyDescent="0.25">
      <c r="A793" s="94">
        <v>1.6328767123287671</v>
      </c>
      <c r="B793" s="98" t="s">
        <v>159</v>
      </c>
      <c r="C793" s="95">
        <v>46343</v>
      </c>
      <c r="D793" s="96">
        <v>5.4000000000000006E-2</v>
      </c>
      <c r="E793" s="97" t="s">
        <v>127</v>
      </c>
    </row>
    <row r="794" spans="1:5" x14ac:dyDescent="0.25">
      <c r="A794" s="94">
        <v>1.6684931506849314</v>
      </c>
      <c r="B794" s="98" t="s">
        <v>160</v>
      </c>
      <c r="C794" s="95">
        <v>46356</v>
      </c>
      <c r="D794" s="96">
        <v>2.4559999999999998E-2</v>
      </c>
      <c r="E794" s="97" t="s">
        <v>127</v>
      </c>
    </row>
    <row r="795" spans="1:5" x14ac:dyDescent="0.25">
      <c r="A795" s="94">
        <v>1.6712328767123288</v>
      </c>
      <c r="B795" s="98" t="s">
        <v>161</v>
      </c>
      <c r="C795" s="95">
        <v>46357</v>
      </c>
      <c r="D795" s="96">
        <v>3.4200000000000001E-2</v>
      </c>
      <c r="E795" s="97" t="s">
        <v>127</v>
      </c>
    </row>
    <row r="796" spans="1:5" x14ac:dyDescent="0.25">
      <c r="A796" s="94">
        <v>1.6876712328767123</v>
      </c>
      <c r="B796" s="98" t="s">
        <v>139</v>
      </c>
      <c r="C796" s="95">
        <v>46363</v>
      </c>
      <c r="D796" s="96">
        <v>2.5390000000000003E-2</v>
      </c>
      <c r="E796" s="97" t="s">
        <v>127</v>
      </c>
    </row>
    <row r="797" spans="1:5" x14ac:dyDescent="0.25">
      <c r="A797" s="94">
        <v>1.6904109589041096</v>
      </c>
      <c r="B797" s="98" t="s">
        <v>162</v>
      </c>
      <c r="C797" s="95">
        <v>46364</v>
      </c>
      <c r="D797" s="96">
        <v>0.06</v>
      </c>
      <c r="E797" s="97" t="s">
        <v>127</v>
      </c>
    </row>
    <row r="798" spans="1:5" x14ac:dyDescent="0.25">
      <c r="A798" s="94">
        <v>1.6958904109589041</v>
      </c>
      <c r="B798" s="98" t="s">
        <v>87</v>
      </c>
      <c r="C798" s="95">
        <v>46366</v>
      </c>
      <c r="D798" s="96">
        <v>2.4500000000000001E-2</v>
      </c>
      <c r="E798" s="97" t="s">
        <v>127</v>
      </c>
    </row>
    <row r="799" spans="1:5" x14ac:dyDescent="0.25">
      <c r="A799" s="94">
        <v>1.7123287671232876</v>
      </c>
      <c r="B799" s="98" t="s">
        <v>163</v>
      </c>
      <c r="C799" s="95">
        <v>46372</v>
      </c>
      <c r="D799" s="96">
        <v>4.7E-2</v>
      </c>
      <c r="E799" s="97" t="s">
        <v>127</v>
      </c>
    </row>
    <row r="800" spans="1:5" x14ac:dyDescent="0.25">
      <c r="A800" s="94">
        <v>1.7123287671232876</v>
      </c>
      <c r="B800" s="98" t="s">
        <v>164</v>
      </c>
      <c r="C800" s="95">
        <v>46372</v>
      </c>
      <c r="D800" s="96">
        <v>3.4840000000000003E-2</v>
      </c>
      <c r="E800" s="97" t="s">
        <v>127</v>
      </c>
    </row>
    <row r="801" spans="1:5" x14ac:dyDescent="0.25">
      <c r="A801" s="94">
        <v>1.7178082191780821</v>
      </c>
      <c r="B801" s="98" t="s">
        <v>165</v>
      </c>
      <c r="C801" s="95">
        <v>46374</v>
      </c>
      <c r="D801" s="96">
        <v>7.2999999999999995E-2</v>
      </c>
      <c r="E801" s="97" t="s">
        <v>127</v>
      </c>
    </row>
    <row r="802" spans="1:5" x14ac:dyDescent="0.25">
      <c r="A802" s="94">
        <v>1.7643835616438357</v>
      </c>
      <c r="B802" s="98" t="s">
        <v>166</v>
      </c>
      <c r="C802" s="95">
        <v>46391</v>
      </c>
      <c r="D802" s="96">
        <v>2.4500000000000001E-2</v>
      </c>
      <c r="E802" s="97" t="s">
        <v>127</v>
      </c>
    </row>
    <row r="803" spans="1:5" x14ac:dyDescent="0.25">
      <c r="A803" s="94">
        <v>1.7835616438356163</v>
      </c>
      <c r="B803" s="98" t="s">
        <v>132</v>
      </c>
      <c r="C803" s="95">
        <v>46398</v>
      </c>
      <c r="D803" s="96">
        <v>5.16E-2</v>
      </c>
      <c r="E803" s="97" t="s">
        <v>127</v>
      </c>
    </row>
    <row r="804" spans="1:5" x14ac:dyDescent="0.25">
      <c r="A804" s="94">
        <v>1.7863013698630137</v>
      </c>
      <c r="B804" s="98" t="s">
        <v>136</v>
      </c>
      <c r="C804" s="95">
        <v>46399</v>
      </c>
      <c r="D804" s="96">
        <v>2.2499999999999999E-2</v>
      </c>
      <c r="E804" s="97" t="s">
        <v>127</v>
      </c>
    </row>
    <row r="805" spans="1:5" x14ac:dyDescent="0.25">
      <c r="A805" s="94">
        <v>1.7945205479452055</v>
      </c>
      <c r="B805" s="98" t="s">
        <v>128</v>
      </c>
      <c r="C805" s="95">
        <v>46402</v>
      </c>
      <c r="D805" s="96">
        <v>7.3099999999999998E-2</v>
      </c>
      <c r="E805" s="97" t="s">
        <v>127</v>
      </c>
    </row>
    <row r="806" spans="1:5" x14ac:dyDescent="0.25">
      <c r="A806" s="94">
        <v>1.7945205479452055</v>
      </c>
      <c r="B806" s="98" t="s">
        <v>167</v>
      </c>
      <c r="C806" s="95">
        <v>46402</v>
      </c>
      <c r="D806" s="96">
        <v>3.6299999999999999E-2</v>
      </c>
      <c r="E806" s="97" t="s">
        <v>127</v>
      </c>
    </row>
    <row r="807" spans="1:5" x14ac:dyDescent="0.25">
      <c r="A807" s="94">
        <v>1.7945205479452055</v>
      </c>
      <c r="B807" s="98" t="s">
        <v>168</v>
      </c>
      <c r="C807" s="95">
        <v>46402</v>
      </c>
      <c r="D807" s="96">
        <v>2.9500000000000002E-2</v>
      </c>
      <c r="E807" s="97" t="s">
        <v>127</v>
      </c>
    </row>
    <row r="808" spans="1:5" x14ac:dyDescent="0.25">
      <c r="A808" s="94">
        <v>1.8136986301369864</v>
      </c>
      <c r="B808" s="98" t="s">
        <v>141</v>
      </c>
      <c r="C808" s="95">
        <v>46409</v>
      </c>
      <c r="D808" s="96">
        <v>3.456E-2</v>
      </c>
      <c r="E808" s="97" t="s">
        <v>127</v>
      </c>
    </row>
    <row r="809" spans="1:5" x14ac:dyDescent="0.25">
      <c r="A809" s="94">
        <v>1.821917808219178</v>
      </c>
      <c r="B809" s="98" t="s">
        <v>126</v>
      </c>
      <c r="C809" s="95">
        <v>46412</v>
      </c>
      <c r="D809" s="96">
        <v>5.3780000000000001E-2</v>
      </c>
      <c r="E809" s="97" t="s">
        <v>127</v>
      </c>
    </row>
    <row r="810" spans="1:5" x14ac:dyDescent="0.25">
      <c r="A810" s="94">
        <v>1.8602739726027397</v>
      </c>
      <c r="B810" s="98" t="s">
        <v>140</v>
      </c>
      <c r="C810" s="95">
        <v>46426</v>
      </c>
      <c r="D810" s="96">
        <v>3.15E-2</v>
      </c>
      <c r="E810" s="97" t="s">
        <v>127</v>
      </c>
    </row>
    <row r="811" spans="1:5" x14ac:dyDescent="0.25">
      <c r="A811" s="94">
        <v>1.8904109589041096</v>
      </c>
      <c r="B811" s="98" t="s">
        <v>144</v>
      </c>
      <c r="C811" s="95">
        <v>46437</v>
      </c>
      <c r="D811" s="96">
        <v>2.6329999999999999E-2</v>
      </c>
      <c r="E811" s="97" t="s">
        <v>127</v>
      </c>
    </row>
    <row r="812" spans="1:5" x14ac:dyDescent="0.25">
      <c r="A812" s="94">
        <v>1.9178082191780821</v>
      </c>
      <c r="B812" s="98" t="s">
        <v>157</v>
      </c>
      <c r="C812" s="95">
        <v>46447</v>
      </c>
      <c r="D812" s="96">
        <v>3.7999999999999999E-2</v>
      </c>
      <c r="E812" s="97" t="s">
        <v>127</v>
      </c>
    </row>
    <row r="813" spans="1:5" x14ac:dyDescent="0.25">
      <c r="A813" s="94">
        <v>1.9178082191780821</v>
      </c>
      <c r="B813" s="98" t="s">
        <v>169</v>
      </c>
      <c r="C813" s="95">
        <v>46447</v>
      </c>
      <c r="D813" s="96">
        <v>2.955E-2</v>
      </c>
      <c r="E813" s="97" t="s">
        <v>127</v>
      </c>
    </row>
    <row r="814" spans="1:5" x14ac:dyDescent="0.25">
      <c r="A814" s="94">
        <v>1.9424657534246574</v>
      </c>
      <c r="B814" s="98" t="s">
        <v>170</v>
      </c>
      <c r="C814" s="95">
        <v>46456</v>
      </c>
      <c r="D814" s="96">
        <v>3.6000000000000004E-2</v>
      </c>
      <c r="E814" s="97" t="s">
        <v>127</v>
      </c>
    </row>
    <row r="815" spans="1:5" x14ac:dyDescent="0.25">
      <c r="A815" s="94">
        <v>1.9424657534246574</v>
      </c>
      <c r="B815" s="98" t="s">
        <v>145</v>
      </c>
      <c r="C815" s="95">
        <v>46456</v>
      </c>
      <c r="D815" s="96">
        <v>2.3610000000000003E-2</v>
      </c>
      <c r="E815" s="97" t="s">
        <v>127</v>
      </c>
    </row>
    <row r="816" spans="1:5" x14ac:dyDescent="0.25">
      <c r="A816" s="94">
        <v>1.9589041095890412</v>
      </c>
      <c r="B816" s="98" t="s">
        <v>138</v>
      </c>
      <c r="C816" s="95">
        <v>46462</v>
      </c>
      <c r="D816" s="96">
        <v>2.1659999999999999E-2</v>
      </c>
      <c r="E816" s="97" t="s">
        <v>127</v>
      </c>
    </row>
    <row r="817" spans="1:5" x14ac:dyDescent="0.25">
      <c r="A817" s="94">
        <v>1.9808219178082191</v>
      </c>
      <c r="B817" s="98" t="s">
        <v>222</v>
      </c>
      <c r="C817" s="95">
        <v>46470</v>
      </c>
      <c r="D817" s="96">
        <v>4.2519999999999995E-2</v>
      </c>
      <c r="E817" s="97" t="s">
        <v>127</v>
      </c>
    </row>
    <row r="818" spans="1:5" x14ac:dyDescent="0.25">
      <c r="A818" s="94">
        <v>1.9835616438356165</v>
      </c>
      <c r="B818" s="98" t="s">
        <v>152</v>
      </c>
      <c r="C818" s="95">
        <v>46471</v>
      </c>
      <c r="D818" s="96">
        <v>4.8000000000000001E-2</v>
      </c>
      <c r="E818" s="97" t="s">
        <v>127</v>
      </c>
    </row>
    <row r="819" spans="1:5" x14ac:dyDescent="0.25">
      <c r="A819" s="94">
        <v>1.9972602739726026</v>
      </c>
      <c r="B819" s="98" t="s">
        <v>171</v>
      </c>
      <c r="C819" s="95">
        <v>46476</v>
      </c>
      <c r="D819" s="96">
        <v>4.7270000000000006E-2</v>
      </c>
      <c r="E819" s="97" t="s">
        <v>127</v>
      </c>
    </row>
    <row r="820" spans="1:5" x14ac:dyDescent="0.25">
      <c r="A820" s="94">
        <v>2</v>
      </c>
      <c r="B820" s="98" t="s">
        <v>130</v>
      </c>
      <c r="C820" s="95">
        <v>46477</v>
      </c>
      <c r="D820" s="96">
        <v>2.8199999999999999E-2</v>
      </c>
      <c r="E820" s="97" t="s">
        <v>127</v>
      </c>
    </row>
    <row r="821" spans="1:5" x14ac:dyDescent="0.25">
      <c r="A821" s="94">
        <v>2</v>
      </c>
      <c r="B821" s="98" t="s">
        <v>157</v>
      </c>
      <c r="C821" s="95">
        <v>46477</v>
      </c>
      <c r="D821" s="96">
        <v>3.6499999999999998E-2</v>
      </c>
      <c r="E821" s="97" t="s">
        <v>127</v>
      </c>
    </row>
    <row r="822" spans="1:5" x14ac:dyDescent="0.25">
      <c r="A822" s="94">
        <v>2.0136986301369864</v>
      </c>
      <c r="B822" s="98" t="s">
        <v>128</v>
      </c>
      <c r="C822" s="95">
        <v>46482</v>
      </c>
      <c r="D822" s="96">
        <v>3.7999999999999999E-2</v>
      </c>
      <c r="E822" s="97" t="s">
        <v>127</v>
      </c>
    </row>
    <row r="823" spans="1:5" x14ac:dyDescent="0.25">
      <c r="A823" s="94">
        <v>2.0191780821917806</v>
      </c>
      <c r="B823" s="98" t="s">
        <v>63</v>
      </c>
      <c r="C823" s="95">
        <v>46484</v>
      </c>
      <c r="D823" s="96">
        <v>4.2000000000000003E-2</v>
      </c>
      <c r="E823" s="97" t="s">
        <v>127</v>
      </c>
    </row>
    <row r="824" spans="1:5" x14ac:dyDescent="0.25">
      <c r="A824" s="94">
        <v>2.0191780821917806</v>
      </c>
      <c r="B824" s="98" t="s">
        <v>223</v>
      </c>
      <c r="C824" s="95">
        <v>46484</v>
      </c>
      <c r="D824" s="96">
        <v>4.3120000000000006E-2</v>
      </c>
      <c r="E824" s="97" t="s">
        <v>127</v>
      </c>
    </row>
    <row r="825" spans="1:5" x14ac:dyDescent="0.25">
      <c r="A825" s="94">
        <v>2.0191780821917806</v>
      </c>
      <c r="B825" s="98" t="s">
        <v>137</v>
      </c>
      <c r="C825" s="95">
        <v>46484</v>
      </c>
      <c r="D825" s="96">
        <v>3.1300000000000001E-2</v>
      </c>
      <c r="E825" s="97" t="s">
        <v>127</v>
      </c>
    </row>
    <row r="826" spans="1:5" x14ac:dyDescent="0.25">
      <c r="A826" s="94">
        <v>2.0410958904109591</v>
      </c>
      <c r="B826" s="98" t="s">
        <v>128</v>
      </c>
      <c r="C826" s="95">
        <v>46492</v>
      </c>
      <c r="D826" s="96">
        <v>7.9000000000000001E-2</v>
      </c>
      <c r="E826" s="97" t="s">
        <v>127</v>
      </c>
    </row>
    <row r="827" spans="1:5" x14ac:dyDescent="0.25">
      <c r="A827" s="94">
        <v>2.0904109589041098</v>
      </c>
      <c r="B827" s="98" t="s">
        <v>81</v>
      </c>
      <c r="C827" s="95">
        <v>46510</v>
      </c>
      <c r="D827" s="96">
        <v>3.934E-2</v>
      </c>
      <c r="E827" s="97" t="s">
        <v>127</v>
      </c>
    </row>
    <row r="828" spans="1:5" x14ac:dyDescent="0.25">
      <c r="A828" s="94">
        <v>2.1397260273972605</v>
      </c>
      <c r="B828" s="98" t="s">
        <v>160</v>
      </c>
      <c r="C828" s="95">
        <v>46528</v>
      </c>
      <c r="D828" s="96">
        <v>2.8479999999999998E-2</v>
      </c>
      <c r="E828" s="97" t="s">
        <v>127</v>
      </c>
    </row>
    <row r="829" spans="1:5" x14ac:dyDescent="0.25">
      <c r="A829" s="94">
        <v>2.1643835616438358</v>
      </c>
      <c r="B829" s="98" t="s">
        <v>172</v>
      </c>
      <c r="C829" s="95">
        <v>46537</v>
      </c>
      <c r="D829" s="96">
        <v>4.8559999999999999E-2</v>
      </c>
      <c r="E829" s="97" t="s">
        <v>127</v>
      </c>
    </row>
    <row r="830" spans="1:5" x14ac:dyDescent="0.25">
      <c r="A830" s="94">
        <v>2.1698630136986301</v>
      </c>
      <c r="B830" s="98" t="s">
        <v>164</v>
      </c>
      <c r="C830" s="95">
        <v>46539</v>
      </c>
      <c r="D830" s="96">
        <v>4.2320000000000003E-2</v>
      </c>
      <c r="E830" s="97" t="s">
        <v>127</v>
      </c>
    </row>
    <row r="831" spans="1:5" x14ac:dyDescent="0.25">
      <c r="A831" s="94">
        <v>2.1780821917808217</v>
      </c>
      <c r="B831" s="98" t="s">
        <v>173</v>
      </c>
      <c r="C831" s="95">
        <v>46542</v>
      </c>
      <c r="D831" s="96">
        <v>3.0619999999999998E-2</v>
      </c>
      <c r="E831" s="97" t="s">
        <v>127</v>
      </c>
    </row>
    <row r="832" spans="1:5" x14ac:dyDescent="0.25">
      <c r="A832" s="94">
        <v>2.1890410958904107</v>
      </c>
      <c r="B832" s="98" t="s">
        <v>174</v>
      </c>
      <c r="C832" s="95">
        <v>46546</v>
      </c>
      <c r="D832" s="96">
        <v>3.2000000000000001E-2</v>
      </c>
      <c r="E832" s="97" t="s">
        <v>127</v>
      </c>
    </row>
    <row r="833" spans="1:5" x14ac:dyDescent="0.25">
      <c r="A833" s="94">
        <v>2.1972602739726028</v>
      </c>
      <c r="B833" s="98" t="s">
        <v>156</v>
      </c>
      <c r="C833" s="95">
        <v>46549</v>
      </c>
      <c r="D833" s="96">
        <v>3.1920000000000004E-2</v>
      </c>
      <c r="E833" s="97" t="s">
        <v>127</v>
      </c>
    </row>
    <row r="834" spans="1:5" x14ac:dyDescent="0.25">
      <c r="A834" s="94">
        <v>2.2082191780821918</v>
      </c>
      <c r="B834" s="98" t="s">
        <v>153</v>
      </c>
      <c r="C834" s="95">
        <v>46553</v>
      </c>
      <c r="D834" s="96">
        <v>4.24E-2</v>
      </c>
      <c r="E834" s="97" t="s">
        <v>127</v>
      </c>
    </row>
    <row r="835" spans="1:5" x14ac:dyDescent="0.25">
      <c r="A835" s="94">
        <v>2.2109589041095892</v>
      </c>
      <c r="B835" s="98" t="s">
        <v>146</v>
      </c>
      <c r="C835" s="95">
        <v>46554</v>
      </c>
      <c r="D835" s="96">
        <v>2.2419999999999999E-2</v>
      </c>
      <c r="E835" s="97" t="s">
        <v>127</v>
      </c>
    </row>
    <row r="836" spans="1:5" x14ac:dyDescent="0.25">
      <c r="A836" s="94">
        <v>2.2109589041095892</v>
      </c>
      <c r="B836" s="98" t="s">
        <v>143</v>
      </c>
      <c r="C836" s="95">
        <v>46554</v>
      </c>
      <c r="D836" s="96">
        <v>3.4689999999999999E-2</v>
      </c>
      <c r="E836" s="97" t="s">
        <v>127</v>
      </c>
    </row>
    <row r="837" spans="1:5" x14ac:dyDescent="0.25">
      <c r="A837" s="94">
        <v>2.2136986301369861</v>
      </c>
      <c r="B837" s="98" t="s">
        <v>139</v>
      </c>
      <c r="C837" s="95">
        <v>46555</v>
      </c>
      <c r="D837" s="96">
        <v>2.0569999999999998E-2</v>
      </c>
      <c r="E837" s="97" t="s">
        <v>127</v>
      </c>
    </row>
    <row r="838" spans="1:5" x14ac:dyDescent="0.25">
      <c r="A838" s="94">
        <v>2.2246575342465755</v>
      </c>
      <c r="B838" s="98" t="s">
        <v>155</v>
      </c>
      <c r="C838" s="95">
        <v>46559</v>
      </c>
      <c r="D838" s="96">
        <v>3.9169999999999996E-2</v>
      </c>
      <c r="E838" s="97" t="s">
        <v>127</v>
      </c>
    </row>
    <row r="839" spans="1:5" x14ac:dyDescent="0.25">
      <c r="A839" s="94">
        <v>2.2821917808219179</v>
      </c>
      <c r="B839" s="98" t="s">
        <v>141</v>
      </c>
      <c r="C839" s="95">
        <v>46580</v>
      </c>
      <c r="D839" s="96">
        <v>3.7530000000000001E-2</v>
      </c>
      <c r="E839" s="97" t="s">
        <v>127</v>
      </c>
    </row>
    <row r="840" spans="1:5" x14ac:dyDescent="0.25">
      <c r="A840" s="94">
        <v>2.2876712328767121</v>
      </c>
      <c r="B840" s="98" t="s">
        <v>175</v>
      </c>
      <c r="C840" s="95">
        <v>46582</v>
      </c>
      <c r="D840" s="96">
        <v>2.8500000000000001E-2</v>
      </c>
      <c r="E840" s="97" t="s">
        <v>127</v>
      </c>
    </row>
    <row r="841" spans="1:5" x14ac:dyDescent="0.25">
      <c r="A841" s="94">
        <v>2.3780821917808219</v>
      </c>
      <c r="B841" s="98" t="s">
        <v>74</v>
      </c>
      <c r="C841" s="95">
        <v>46615</v>
      </c>
      <c r="D841" s="96">
        <v>5.4260000000000003E-2</v>
      </c>
      <c r="E841" s="97" t="s">
        <v>127</v>
      </c>
    </row>
    <row r="842" spans="1:5" x14ac:dyDescent="0.25">
      <c r="A842" s="94">
        <v>2.3780821917808219</v>
      </c>
      <c r="B842" s="98" t="s">
        <v>131</v>
      </c>
      <c r="C842" s="95">
        <v>46615</v>
      </c>
      <c r="D842" s="96">
        <v>1.6500000000000001E-2</v>
      </c>
      <c r="E842" s="97" t="s">
        <v>127</v>
      </c>
    </row>
    <row r="843" spans="1:5" x14ac:dyDescent="0.25">
      <c r="A843" s="94">
        <v>2.3863013698630136</v>
      </c>
      <c r="B843" s="98" t="s">
        <v>87</v>
      </c>
      <c r="C843" s="95">
        <v>46618</v>
      </c>
      <c r="D843" s="96">
        <v>4.2099999999999999E-2</v>
      </c>
      <c r="E843" s="97" t="s">
        <v>127</v>
      </c>
    </row>
    <row r="844" spans="1:5" x14ac:dyDescent="0.25">
      <c r="A844" s="94">
        <v>2.4383561643835616</v>
      </c>
      <c r="B844" s="98" t="s">
        <v>176</v>
      </c>
      <c r="C844" s="95">
        <v>46637</v>
      </c>
      <c r="D844" s="96">
        <v>3.9870000000000003E-2</v>
      </c>
      <c r="E844" s="97" t="s">
        <v>127</v>
      </c>
    </row>
    <row r="845" spans="1:5" x14ac:dyDescent="0.25">
      <c r="A845" s="94">
        <v>2.473972602739726</v>
      </c>
      <c r="B845" s="98" t="s">
        <v>177</v>
      </c>
      <c r="C845" s="95">
        <v>46650</v>
      </c>
      <c r="D845" s="96">
        <v>0.06</v>
      </c>
      <c r="E845" s="97" t="s">
        <v>127</v>
      </c>
    </row>
    <row r="846" spans="1:5" x14ac:dyDescent="0.25">
      <c r="A846" s="94">
        <v>2.473972602739726</v>
      </c>
      <c r="B846" s="98" t="s">
        <v>148</v>
      </c>
      <c r="C846" s="95">
        <v>46650</v>
      </c>
      <c r="D846" s="96">
        <v>1.5049999999999999E-2</v>
      </c>
      <c r="E846" s="97" t="s">
        <v>127</v>
      </c>
    </row>
    <row r="847" spans="1:5" x14ac:dyDescent="0.25">
      <c r="A847" s="94">
        <v>2.484931506849315</v>
      </c>
      <c r="B847" s="98" t="s">
        <v>131</v>
      </c>
      <c r="C847" s="95">
        <v>46654</v>
      </c>
      <c r="D847" s="96">
        <v>7.0000000000000007E-2</v>
      </c>
      <c r="E847" s="97" t="s">
        <v>127</v>
      </c>
    </row>
    <row r="848" spans="1:5" x14ac:dyDescent="0.25">
      <c r="A848" s="94">
        <v>2.493150684931507</v>
      </c>
      <c r="B848" s="98" t="s">
        <v>177</v>
      </c>
      <c r="C848" s="95">
        <v>46657</v>
      </c>
      <c r="D848" s="96">
        <v>3.9039999999999998E-2</v>
      </c>
      <c r="E848" s="97" t="s">
        <v>127</v>
      </c>
    </row>
    <row r="849" spans="1:5" x14ac:dyDescent="0.25">
      <c r="A849" s="94">
        <v>2.4986301369863013</v>
      </c>
      <c r="B849" s="98" t="s">
        <v>131</v>
      </c>
      <c r="C849" s="95">
        <v>46659</v>
      </c>
      <c r="D849" s="96">
        <v>3.6000000000000004E-2</v>
      </c>
      <c r="E849" s="97" t="s">
        <v>127</v>
      </c>
    </row>
    <row r="850" spans="1:5" x14ac:dyDescent="0.25">
      <c r="A850" s="94">
        <v>2.504109589041096</v>
      </c>
      <c r="B850" s="98" t="s">
        <v>178</v>
      </c>
      <c r="C850" s="95">
        <v>46661</v>
      </c>
      <c r="D850" s="96">
        <v>3.7000000000000005E-2</v>
      </c>
      <c r="E850" s="97" t="s">
        <v>127</v>
      </c>
    </row>
    <row r="851" spans="1:5" x14ac:dyDescent="0.25">
      <c r="A851" s="94">
        <v>2.5123287671232877</v>
      </c>
      <c r="B851" s="98" t="s">
        <v>138</v>
      </c>
      <c r="C851" s="95">
        <v>46664</v>
      </c>
      <c r="D851" s="96">
        <v>3.9800000000000002E-2</v>
      </c>
      <c r="E851" s="97" t="s">
        <v>127</v>
      </c>
    </row>
    <row r="852" spans="1:5" x14ac:dyDescent="0.25">
      <c r="A852" s="94">
        <v>2.5178082191780824</v>
      </c>
      <c r="B852" s="98" t="s">
        <v>145</v>
      </c>
      <c r="C852" s="95">
        <v>46666</v>
      </c>
      <c r="D852" s="96">
        <v>5.611E-2</v>
      </c>
      <c r="E852" s="97" t="s">
        <v>127</v>
      </c>
    </row>
    <row r="853" spans="1:5" x14ac:dyDescent="0.25">
      <c r="A853" s="94">
        <v>2.5232876712328767</v>
      </c>
      <c r="B853" s="98" t="s">
        <v>179</v>
      </c>
      <c r="C853" s="95">
        <v>46668</v>
      </c>
      <c r="D853" s="96">
        <v>2.0480000000000002E-2</v>
      </c>
      <c r="E853" s="97" t="s">
        <v>127</v>
      </c>
    </row>
    <row r="854" spans="1:5" x14ac:dyDescent="0.25">
      <c r="A854" s="94">
        <v>2.5506849315068494</v>
      </c>
      <c r="B854" s="98" t="s">
        <v>158</v>
      </c>
      <c r="C854" s="95">
        <v>46678</v>
      </c>
      <c r="D854" s="96">
        <v>4.5170000000000002E-2</v>
      </c>
      <c r="E854" s="97" t="s">
        <v>127</v>
      </c>
    </row>
    <row r="855" spans="1:5" x14ac:dyDescent="0.25">
      <c r="A855" s="94">
        <v>2.558904109589041</v>
      </c>
      <c r="B855" s="98" t="s">
        <v>180</v>
      </c>
      <c r="C855" s="95">
        <v>46681</v>
      </c>
      <c r="D855" s="96">
        <v>2.9500000000000002E-2</v>
      </c>
      <c r="E855" s="97" t="s">
        <v>127</v>
      </c>
    </row>
    <row r="856" spans="1:5" x14ac:dyDescent="0.25">
      <c r="A856" s="94">
        <v>2.5753424657534247</v>
      </c>
      <c r="B856" s="98" t="s">
        <v>150</v>
      </c>
      <c r="C856" s="95">
        <v>46687</v>
      </c>
      <c r="D856" s="96">
        <v>6.5339999999999995E-2</v>
      </c>
      <c r="E856" s="97" t="s">
        <v>127</v>
      </c>
    </row>
    <row r="857" spans="1:5" x14ac:dyDescent="0.25">
      <c r="A857" s="94">
        <v>2.5890410958904111</v>
      </c>
      <c r="B857" s="98" t="s">
        <v>219</v>
      </c>
      <c r="C857" s="95">
        <v>46692</v>
      </c>
      <c r="D857" s="96">
        <v>6.2609999999999999E-2</v>
      </c>
      <c r="E857" s="97" t="s">
        <v>127</v>
      </c>
    </row>
    <row r="858" spans="1:5" x14ac:dyDescent="0.25">
      <c r="A858" s="94">
        <v>2.6109589041095891</v>
      </c>
      <c r="B858" s="98" t="s">
        <v>174</v>
      </c>
      <c r="C858" s="95">
        <v>46700</v>
      </c>
      <c r="D858" s="96">
        <v>5.7000000000000002E-2</v>
      </c>
      <c r="E858" s="97" t="s">
        <v>127</v>
      </c>
    </row>
    <row r="859" spans="1:5" x14ac:dyDescent="0.25">
      <c r="A859" s="94">
        <v>2.6246575342465754</v>
      </c>
      <c r="B859" s="98" t="s">
        <v>181</v>
      </c>
      <c r="C859" s="95">
        <v>46705</v>
      </c>
      <c r="D859" s="96">
        <v>5.6159999999999995E-2</v>
      </c>
      <c r="E859" s="97" t="s">
        <v>127</v>
      </c>
    </row>
    <row r="860" spans="1:5" x14ac:dyDescent="0.25">
      <c r="A860" s="94">
        <v>2.6273972602739728</v>
      </c>
      <c r="B860" s="98" t="s">
        <v>87</v>
      </c>
      <c r="C860" s="95">
        <v>46706</v>
      </c>
      <c r="D860" s="96">
        <v>5.8600000000000006E-2</v>
      </c>
      <c r="E860" s="97" t="s">
        <v>127</v>
      </c>
    </row>
    <row r="861" spans="1:5" x14ac:dyDescent="0.25">
      <c r="A861" s="94">
        <v>2.6575342465753424</v>
      </c>
      <c r="B861" s="98" t="s">
        <v>182</v>
      </c>
      <c r="C861" s="95">
        <v>46717</v>
      </c>
      <c r="D861" s="96">
        <v>3.3840000000000002E-2</v>
      </c>
      <c r="E861" s="97" t="s">
        <v>127</v>
      </c>
    </row>
    <row r="862" spans="1:5" x14ac:dyDescent="0.25">
      <c r="A862" s="94">
        <v>2.6712328767123288</v>
      </c>
      <c r="B862" s="98" t="s">
        <v>135</v>
      </c>
      <c r="C862" s="95">
        <v>46722</v>
      </c>
      <c r="D862" s="96">
        <v>2.6800000000000001E-2</v>
      </c>
      <c r="E862" s="97" t="s">
        <v>127</v>
      </c>
    </row>
    <row r="863" spans="1:5" x14ac:dyDescent="0.25">
      <c r="A863" s="94">
        <v>2.6849315068493151</v>
      </c>
      <c r="B863" s="98" t="s">
        <v>163</v>
      </c>
      <c r="C863" s="95">
        <v>46727</v>
      </c>
      <c r="D863" s="96">
        <v>4.2500000000000003E-2</v>
      </c>
      <c r="E863" s="97" t="s">
        <v>127</v>
      </c>
    </row>
    <row r="864" spans="1:5" x14ac:dyDescent="0.25">
      <c r="A864" s="94">
        <v>2.6849315068493151</v>
      </c>
      <c r="B864" s="98" t="s">
        <v>183</v>
      </c>
      <c r="C864" s="95">
        <v>46727</v>
      </c>
      <c r="D864" s="96">
        <v>3.39E-2</v>
      </c>
      <c r="E864" s="97" t="s">
        <v>127</v>
      </c>
    </row>
    <row r="865" spans="1:5" x14ac:dyDescent="0.25">
      <c r="A865" s="94">
        <v>2.6876712328767125</v>
      </c>
      <c r="B865" s="98" t="s">
        <v>143</v>
      </c>
      <c r="C865" s="95">
        <v>46728</v>
      </c>
      <c r="D865" s="96">
        <v>3.8650000000000004E-2</v>
      </c>
      <c r="E865" s="97" t="s">
        <v>127</v>
      </c>
    </row>
    <row r="866" spans="1:5" x14ac:dyDescent="0.25">
      <c r="A866" s="94">
        <v>2.7095890410958905</v>
      </c>
      <c r="B866" s="98" t="s">
        <v>165</v>
      </c>
      <c r="C866" s="95">
        <v>46736</v>
      </c>
      <c r="D866" s="96">
        <v>6.7500000000000004E-2</v>
      </c>
      <c r="E866" s="97" t="s">
        <v>127</v>
      </c>
    </row>
    <row r="867" spans="1:5" x14ac:dyDescent="0.25">
      <c r="A867" s="94">
        <v>2.7150684931506848</v>
      </c>
      <c r="B867" s="98" t="s">
        <v>132</v>
      </c>
      <c r="C867" s="95">
        <v>46738</v>
      </c>
      <c r="D867" s="96">
        <v>3.9100000000000003E-2</v>
      </c>
      <c r="E867" s="97" t="s">
        <v>127</v>
      </c>
    </row>
    <row r="868" spans="1:5" x14ac:dyDescent="0.25">
      <c r="A868" s="94">
        <v>2.7260273972602738</v>
      </c>
      <c r="B868" s="98" t="s">
        <v>147</v>
      </c>
      <c r="C868" s="95">
        <v>46742</v>
      </c>
      <c r="D868" s="96">
        <v>4.7E-2</v>
      </c>
      <c r="E868" s="97" t="s">
        <v>127</v>
      </c>
    </row>
    <row r="869" spans="1:5" x14ac:dyDescent="0.25">
      <c r="A869" s="94">
        <v>2.7260273972602738</v>
      </c>
      <c r="B869" s="98" t="s">
        <v>156</v>
      </c>
      <c r="C869" s="95">
        <v>46742</v>
      </c>
      <c r="D869" s="96">
        <v>3.8339999999999999E-2</v>
      </c>
      <c r="E869" s="97" t="s">
        <v>127</v>
      </c>
    </row>
    <row r="870" spans="1:5" x14ac:dyDescent="0.25">
      <c r="A870" s="94">
        <v>2.7808219178082192</v>
      </c>
      <c r="B870" s="98" t="s">
        <v>129</v>
      </c>
      <c r="C870" s="95">
        <v>46762</v>
      </c>
      <c r="D870" s="96">
        <v>4.2220000000000008E-2</v>
      </c>
      <c r="E870" s="97" t="s">
        <v>127</v>
      </c>
    </row>
    <row r="871" spans="1:5" x14ac:dyDescent="0.25">
      <c r="A871" s="94">
        <v>2.8</v>
      </c>
      <c r="B871" s="98" t="s">
        <v>161</v>
      </c>
      <c r="C871" s="95">
        <v>46769</v>
      </c>
      <c r="D871" s="96">
        <v>2.5000000000000001E-2</v>
      </c>
      <c r="E871" s="97" t="s">
        <v>127</v>
      </c>
    </row>
    <row r="872" spans="1:5" x14ac:dyDescent="0.25">
      <c r="A872" s="94">
        <v>2.8082191780821919</v>
      </c>
      <c r="B872" s="98" t="s">
        <v>63</v>
      </c>
      <c r="C872" s="95">
        <v>46772</v>
      </c>
      <c r="D872" s="96">
        <v>5.33E-2</v>
      </c>
      <c r="E872" s="97" t="s">
        <v>127</v>
      </c>
    </row>
    <row r="873" spans="1:5" x14ac:dyDescent="0.25">
      <c r="A873" s="94">
        <v>2.8164383561643835</v>
      </c>
      <c r="B873" s="98" t="s">
        <v>220</v>
      </c>
      <c r="C873" s="95">
        <v>46775</v>
      </c>
      <c r="D873" s="96">
        <v>4.1919999999999999E-2</v>
      </c>
      <c r="E873" s="97" t="s">
        <v>127</v>
      </c>
    </row>
    <row r="874" spans="1:5" x14ac:dyDescent="0.25">
      <c r="A874" s="94">
        <v>2.8219178082191783</v>
      </c>
      <c r="B874" s="98" t="s">
        <v>172</v>
      </c>
      <c r="C874" s="95">
        <v>46777</v>
      </c>
      <c r="D874" s="96">
        <v>2.077E-2</v>
      </c>
      <c r="E874" s="97" t="s">
        <v>127</v>
      </c>
    </row>
    <row r="875" spans="1:5" x14ac:dyDescent="0.25">
      <c r="A875" s="94">
        <v>2.8273972602739725</v>
      </c>
      <c r="B875" s="98" t="s">
        <v>134</v>
      </c>
      <c r="C875" s="95">
        <v>46779</v>
      </c>
      <c r="D875" s="96">
        <v>2.35E-2</v>
      </c>
      <c r="E875" s="97" t="s">
        <v>127</v>
      </c>
    </row>
    <row r="876" spans="1:5" x14ac:dyDescent="0.25">
      <c r="A876" s="94">
        <v>2.8575342465753426</v>
      </c>
      <c r="B876" s="98" t="s">
        <v>170</v>
      </c>
      <c r="C876" s="95">
        <v>46790</v>
      </c>
      <c r="D876" s="96">
        <v>3.5000000000000003E-2</v>
      </c>
      <c r="E876" s="97" t="s">
        <v>127</v>
      </c>
    </row>
    <row r="877" spans="1:5" x14ac:dyDescent="0.25">
      <c r="A877" s="94">
        <v>2.8630136986301369</v>
      </c>
      <c r="B877" s="98" t="s">
        <v>140</v>
      </c>
      <c r="C877" s="95">
        <v>46792</v>
      </c>
      <c r="D877" s="96">
        <v>5.2000000000000005E-2</v>
      </c>
      <c r="E877" s="97" t="s">
        <v>127</v>
      </c>
    </row>
    <row r="878" spans="1:5" x14ac:dyDescent="0.25">
      <c r="A878" s="94">
        <v>2.8630136986301369</v>
      </c>
      <c r="B878" s="98" t="s">
        <v>184</v>
      </c>
      <c r="C878" s="95">
        <v>46792</v>
      </c>
      <c r="D878" s="96">
        <v>6.4500000000000002E-2</v>
      </c>
      <c r="E878" s="97" t="s">
        <v>127</v>
      </c>
    </row>
    <row r="879" spans="1:5" x14ac:dyDescent="0.25">
      <c r="A879" s="94">
        <v>2.8767123287671232</v>
      </c>
      <c r="B879" s="98" t="s">
        <v>97</v>
      </c>
      <c r="C879" s="95">
        <v>46797</v>
      </c>
      <c r="D879" s="96">
        <v>4.2199999999999994E-2</v>
      </c>
      <c r="E879" s="97" t="s">
        <v>127</v>
      </c>
    </row>
    <row r="880" spans="1:5" x14ac:dyDescent="0.25">
      <c r="A880" s="94">
        <v>2.8849315068493149</v>
      </c>
      <c r="B880" s="98" t="s">
        <v>164</v>
      </c>
      <c r="C880" s="95">
        <v>46800</v>
      </c>
      <c r="D880" s="96">
        <v>5.7599999999999998E-2</v>
      </c>
      <c r="E880" s="97" t="s">
        <v>127</v>
      </c>
    </row>
    <row r="881" spans="1:5" x14ac:dyDescent="0.25">
      <c r="A881" s="94">
        <v>2.8876712328767122</v>
      </c>
      <c r="B881" s="98" t="s">
        <v>87</v>
      </c>
      <c r="C881" s="95">
        <v>46801</v>
      </c>
      <c r="D881" s="96">
        <v>4.2500000000000003E-2</v>
      </c>
      <c r="E881" s="97" t="s">
        <v>127</v>
      </c>
    </row>
    <row r="882" spans="1:5" x14ac:dyDescent="0.25">
      <c r="A882" s="94">
        <v>2.9068493150684933</v>
      </c>
      <c r="B882" s="98" t="s">
        <v>174</v>
      </c>
      <c r="C882" s="95">
        <v>46808</v>
      </c>
      <c r="D882" s="96">
        <v>3.5499999999999997E-2</v>
      </c>
      <c r="E882" s="97" t="s">
        <v>127</v>
      </c>
    </row>
    <row r="883" spans="1:5" x14ac:dyDescent="0.25">
      <c r="A883" s="94">
        <v>2.9150684931506849</v>
      </c>
      <c r="B883" s="98" t="s">
        <v>185</v>
      </c>
      <c r="C883" s="95">
        <v>46811</v>
      </c>
      <c r="D883" s="96">
        <v>2.5399999999999999E-2</v>
      </c>
      <c r="E883" s="97" t="s">
        <v>127</v>
      </c>
    </row>
    <row r="884" spans="1:5" x14ac:dyDescent="0.25">
      <c r="A884" s="94">
        <v>2.9205479452054797</v>
      </c>
      <c r="B884" s="98" t="s">
        <v>145</v>
      </c>
      <c r="C884" s="95">
        <v>46813</v>
      </c>
      <c r="D884" s="96">
        <v>4.0039999999999992E-2</v>
      </c>
      <c r="E884" s="97" t="s">
        <v>127</v>
      </c>
    </row>
    <row r="885" spans="1:5" x14ac:dyDescent="0.25">
      <c r="A885" s="94">
        <v>2.9205479452054797</v>
      </c>
      <c r="B885" s="98" t="s">
        <v>141</v>
      </c>
      <c r="C885" s="95">
        <v>46813</v>
      </c>
      <c r="D885" s="96">
        <v>3.4470000000000001E-2</v>
      </c>
      <c r="E885" s="97" t="s">
        <v>127</v>
      </c>
    </row>
    <row r="886" spans="1:5" x14ac:dyDescent="0.25">
      <c r="A886" s="94">
        <v>2.9205479452054797</v>
      </c>
      <c r="B886" s="98" t="s">
        <v>134</v>
      </c>
      <c r="C886" s="95">
        <v>46813</v>
      </c>
      <c r="D886" s="96">
        <v>3.6249999999999998E-2</v>
      </c>
      <c r="E886" s="97" t="s">
        <v>127</v>
      </c>
    </row>
    <row r="887" spans="1:5" x14ac:dyDescent="0.25">
      <c r="A887" s="94">
        <v>2.9397260273972603</v>
      </c>
      <c r="B887" s="98" t="s">
        <v>160</v>
      </c>
      <c r="C887" s="95">
        <v>46820</v>
      </c>
      <c r="D887" s="96">
        <v>4.1779999999999998E-2</v>
      </c>
      <c r="E887" s="97" t="s">
        <v>127</v>
      </c>
    </row>
    <row r="888" spans="1:5" x14ac:dyDescent="0.25">
      <c r="A888" s="94">
        <v>2.9534246575342467</v>
      </c>
      <c r="B888" s="98" t="s">
        <v>201</v>
      </c>
      <c r="C888" s="95">
        <v>46825</v>
      </c>
      <c r="D888" s="96">
        <v>3.6299999999999999E-2</v>
      </c>
      <c r="E888" s="97" t="s">
        <v>127</v>
      </c>
    </row>
    <row r="889" spans="1:5" x14ac:dyDescent="0.25">
      <c r="A889" s="94">
        <v>2.9589041095890409</v>
      </c>
      <c r="B889" s="98" t="s">
        <v>128</v>
      </c>
      <c r="C889" s="95">
        <v>46827</v>
      </c>
      <c r="D889" s="96">
        <v>3.39E-2</v>
      </c>
      <c r="E889" s="97" t="s">
        <v>127</v>
      </c>
    </row>
    <row r="890" spans="1:5" x14ac:dyDescent="0.25">
      <c r="A890" s="94">
        <v>2.978082191780822</v>
      </c>
      <c r="B890" s="98" t="s">
        <v>139</v>
      </c>
      <c r="C890" s="95">
        <v>46834</v>
      </c>
      <c r="D890" s="96">
        <v>5.3830000000000003E-2</v>
      </c>
      <c r="E890" s="97" t="s">
        <v>127</v>
      </c>
    </row>
    <row r="891" spans="1:5" x14ac:dyDescent="0.25">
      <c r="A891" s="94">
        <v>2.9835616438356163</v>
      </c>
      <c r="B891" s="98" t="s">
        <v>132</v>
      </c>
      <c r="C891" s="95">
        <v>46836</v>
      </c>
      <c r="D891" s="96">
        <v>3.9900000000000005E-2</v>
      </c>
      <c r="E891" s="97" t="s">
        <v>127</v>
      </c>
    </row>
    <row r="892" spans="1:5" x14ac:dyDescent="0.25">
      <c r="A892" s="94">
        <v>2.9917808219178084</v>
      </c>
      <c r="B892" s="98" t="s">
        <v>153</v>
      </c>
      <c r="C892" s="95">
        <v>46839</v>
      </c>
      <c r="D892" s="96">
        <v>4.0199999999999993E-2</v>
      </c>
      <c r="E892" s="97" t="s">
        <v>127</v>
      </c>
    </row>
    <row r="893" spans="1:5" x14ac:dyDescent="0.25">
      <c r="A893" s="94">
        <v>2.9972602739726026</v>
      </c>
      <c r="B893" s="98" t="s">
        <v>171</v>
      </c>
      <c r="C893" s="95">
        <v>46841</v>
      </c>
      <c r="D893" s="96">
        <v>5.9340000000000004E-2</v>
      </c>
      <c r="E893" s="97" t="s">
        <v>127</v>
      </c>
    </row>
    <row r="894" spans="1:5" x14ac:dyDescent="0.25">
      <c r="A894" s="94">
        <v>3.0027397260273974</v>
      </c>
      <c r="B894" s="98" t="s">
        <v>155</v>
      </c>
      <c r="C894" s="95">
        <v>46843</v>
      </c>
      <c r="D894" s="96">
        <v>2.6859999999999998E-2</v>
      </c>
      <c r="E894" s="97" t="s">
        <v>127</v>
      </c>
    </row>
    <row r="895" spans="1:5" x14ac:dyDescent="0.25">
      <c r="A895" s="94">
        <v>3.010958904109589</v>
      </c>
      <c r="B895" s="98" t="s">
        <v>177</v>
      </c>
      <c r="C895" s="95">
        <v>46846</v>
      </c>
      <c r="D895" s="96">
        <v>4.7500000000000001E-2</v>
      </c>
      <c r="E895" s="97" t="s">
        <v>127</v>
      </c>
    </row>
    <row r="896" spans="1:5" x14ac:dyDescent="0.25">
      <c r="A896" s="94">
        <v>3.032876712328767</v>
      </c>
      <c r="B896" s="98" t="s">
        <v>152</v>
      </c>
      <c r="C896" s="95">
        <v>46854</v>
      </c>
      <c r="D896" s="96">
        <v>0.04</v>
      </c>
      <c r="E896" s="97" t="s">
        <v>127</v>
      </c>
    </row>
    <row r="897" spans="1:5" x14ac:dyDescent="0.25">
      <c r="A897" s="94">
        <v>3.0383561643835617</v>
      </c>
      <c r="B897" s="98" t="s">
        <v>187</v>
      </c>
      <c r="C897" s="95">
        <v>46856</v>
      </c>
      <c r="D897" s="96">
        <v>3.8640000000000001E-2</v>
      </c>
      <c r="E897" s="97" t="s">
        <v>127</v>
      </c>
    </row>
    <row r="898" spans="1:5" x14ac:dyDescent="0.25">
      <c r="A898" s="94">
        <v>3.0383561643835617</v>
      </c>
      <c r="B898" s="98" t="s">
        <v>186</v>
      </c>
      <c r="C898" s="95">
        <v>46856</v>
      </c>
      <c r="D898" s="96">
        <v>6.25E-2</v>
      </c>
      <c r="E898" s="97" t="s">
        <v>127</v>
      </c>
    </row>
    <row r="899" spans="1:5" x14ac:dyDescent="0.25">
      <c r="A899" s="94">
        <v>3.0547945205479454</v>
      </c>
      <c r="B899" s="98" t="s">
        <v>188</v>
      </c>
      <c r="C899" s="95">
        <v>46862</v>
      </c>
      <c r="D899" s="96">
        <v>2.4080000000000001E-2</v>
      </c>
      <c r="E899" s="97" t="s">
        <v>127</v>
      </c>
    </row>
    <row r="900" spans="1:5" x14ac:dyDescent="0.25">
      <c r="A900" s="94">
        <v>3.0575342465753423</v>
      </c>
      <c r="B900" s="98" t="s">
        <v>63</v>
      </c>
      <c r="C900" s="95">
        <v>46863</v>
      </c>
      <c r="D900" s="96">
        <v>5.3499999999999999E-2</v>
      </c>
      <c r="E900" s="97" t="s">
        <v>127</v>
      </c>
    </row>
    <row r="901" spans="1:5" x14ac:dyDescent="0.25">
      <c r="A901" s="94">
        <v>3.0602739726027397</v>
      </c>
      <c r="B901" s="98" t="s">
        <v>166</v>
      </c>
      <c r="C901" s="95">
        <v>46864</v>
      </c>
      <c r="D901" s="96">
        <v>5.398E-2</v>
      </c>
      <c r="E901" s="97" t="s">
        <v>127</v>
      </c>
    </row>
    <row r="902" spans="1:5" x14ac:dyDescent="0.25">
      <c r="A902" s="94">
        <v>3.1013698630136988</v>
      </c>
      <c r="B902" s="98" t="s">
        <v>162</v>
      </c>
      <c r="C902" s="95">
        <v>46879</v>
      </c>
      <c r="D902" s="96">
        <v>3.6499999999999998E-2</v>
      </c>
      <c r="E902" s="97" t="s">
        <v>127</v>
      </c>
    </row>
    <row r="903" spans="1:5" x14ac:dyDescent="0.25">
      <c r="A903" s="94">
        <v>3.1260273972602741</v>
      </c>
      <c r="B903" s="98" t="s">
        <v>189</v>
      </c>
      <c r="C903" s="95">
        <v>46888</v>
      </c>
      <c r="D903" s="96">
        <v>2.18E-2</v>
      </c>
      <c r="E903" s="97" t="s">
        <v>127</v>
      </c>
    </row>
    <row r="904" spans="1:5" x14ac:dyDescent="0.25">
      <c r="A904" s="94">
        <v>3.128767123287671</v>
      </c>
      <c r="B904" s="98" t="s">
        <v>154</v>
      </c>
      <c r="C904" s="95">
        <v>46889</v>
      </c>
      <c r="D904" s="96">
        <v>4.4450000000000003E-2</v>
      </c>
      <c r="E904" s="97" t="s">
        <v>127</v>
      </c>
    </row>
    <row r="905" spans="1:5" x14ac:dyDescent="0.25">
      <c r="A905" s="94">
        <v>3.1369863013698631</v>
      </c>
      <c r="B905" s="98" t="s">
        <v>169</v>
      </c>
      <c r="C905" s="95">
        <v>46892</v>
      </c>
      <c r="D905" s="96">
        <v>5.9089999999999997E-2</v>
      </c>
      <c r="E905" s="97" t="s">
        <v>127</v>
      </c>
    </row>
    <row r="906" spans="1:5" x14ac:dyDescent="0.25">
      <c r="A906" s="94">
        <v>3.1479452054794521</v>
      </c>
      <c r="B906" s="98" t="s">
        <v>129</v>
      </c>
      <c r="C906" s="95">
        <v>46896</v>
      </c>
      <c r="D906" s="96">
        <v>5.2420000000000001E-2</v>
      </c>
      <c r="E906" s="97" t="s">
        <v>127</v>
      </c>
    </row>
    <row r="907" spans="1:5" x14ac:dyDescent="0.25">
      <c r="A907" s="94">
        <v>3.1561643835616437</v>
      </c>
      <c r="B907" s="98" t="s">
        <v>174</v>
      </c>
      <c r="C907" s="95">
        <v>46899</v>
      </c>
      <c r="D907" s="96">
        <v>4.9000000000000002E-2</v>
      </c>
      <c r="E907" s="97" t="s">
        <v>127</v>
      </c>
    </row>
    <row r="908" spans="1:5" x14ac:dyDescent="0.25">
      <c r="A908" s="94">
        <v>3.1561643835616437</v>
      </c>
      <c r="B908" s="98" t="s">
        <v>128</v>
      </c>
      <c r="C908" s="95">
        <v>46899</v>
      </c>
      <c r="D908" s="96">
        <v>6.2800000000000009E-2</v>
      </c>
      <c r="E908" s="97" t="s">
        <v>127</v>
      </c>
    </row>
    <row r="909" spans="1:5" x14ac:dyDescent="0.25">
      <c r="A909" s="94">
        <v>3.1643835616438358</v>
      </c>
      <c r="B909" s="98" t="s">
        <v>156</v>
      </c>
      <c r="C909" s="95">
        <v>46902</v>
      </c>
      <c r="D909" s="96">
        <v>5.3540000000000004E-2</v>
      </c>
      <c r="E909" s="97" t="s">
        <v>127</v>
      </c>
    </row>
    <row r="910" spans="1:5" x14ac:dyDescent="0.25">
      <c r="A910" s="94">
        <v>3.1643835616438358</v>
      </c>
      <c r="B910" s="98" t="s">
        <v>131</v>
      </c>
      <c r="C910" s="95">
        <v>46902</v>
      </c>
      <c r="D910" s="96">
        <v>2.2000000000000002E-2</v>
      </c>
      <c r="E910" s="97" t="s">
        <v>127</v>
      </c>
    </row>
    <row r="911" spans="1:5" x14ac:dyDescent="0.25">
      <c r="A911" s="94">
        <v>3.1671232876712327</v>
      </c>
      <c r="B911" s="98" t="s">
        <v>138</v>
      </c>
      <c r="C911" s="95">
        <v>46903</v>
      </c>
      <c r="D911" s="96">
        <v>2.0750000000000001E-2</v>
      </c>
      <c r="E911" s="97" t="s">
        <v>127</v>
      </c>
    </row>
    <row r="912" spans="1:5" x14ac:dyDescent="0.25">
      <c r="A912" s="94">
        <v>3.1835616438356165</v>
      </c>
      <c r="B912" s="98" t="s">
        <v>190</v>
      </c>
      <c r="C912" s="95">
        <v>46909</v>
      </c>
      <c r="D912" s="96">
        <v>3.8359999999999998E-2</v>
      </c>
      <c r="E912" s="97" t="s">
        <v>127</v>
      </c>
    </row>
    <row r="913" spans="1:5" x14ac:dyDescent="0.25">
      <c r="A913" s="94">
        <v>3.2027397260273971</v>
      </c>
      <c r="B913" s="98" t="s">
        <v>191</v>
      </c>
      <c r="C913" s="95">
        <v>46916</v>
      </c>
      <c r="D913" s="96">
        <v>5.5410000000000001E-2</v>
      </c>
      <c r="E913" s="97" t="s">
        <v>127</v>
      </c>
    </row>
    <row r="914" spans="1:5" x14ac:dyDescent="0.25">
      <c r="A914" s="94">
        <v>3.2082191780821918</v>
      </c>
      <c r="B914" s="98" t="s">
        <v>143</v>
      </c>
      <c r="C914" s="95">
        <v>46918</v>
      </c>
      <c r="D914" s="96">
        <v>5.8280000000000005E-2</v>
      </c>
      <c r="E914" s="97" t="s">
        <v>127</v>
      </c>
    </row>
    <row r="915" spans="1:5" x14ac:dyDescent="0.25">
      <c r="A915" s="94">
        <v>3.2109589041095892</v>
      </c>
      <c r="B915" s="98" t="s">
        <v>192</v>
      </c>
      <c r="C915" s="95">
        <v>46919</v>
      </c>
      <c r="D915" s="96">
        <v>3.6249999999999998E-2</v>
      </c>
      <c r="E915" s="97" t="s">
        <v>127</v>
      </c>
    </row>
    <row r="916" spans="1:5" x14ac:dyDescent="0.25">
      <c r="A916" s="94">
        <v>3.2273972602739724</v>
      </c>
      <c r="B916" s="98" t="s">
        <v>193</v>
      </c>
      <c r="C916" s="95">
        <v>46925</v>
      </c>
      <c r="D916" s="96">
        <v>3.934E-2</v>
      </c>
      <c r="E916" s="97" t="s">
        <v>127</v>
      </c>
    </row>
    <row r="917" spans="1:5" x14ac:dyDescent="0.25">
      <c r="A917" s="94">
        <v>3.2301369863013698</v>
      </c>
      <c r="B917" s="98" t="s">
        <v>146</v>
      </c>
      <c r="C917" s="95">
        <v>46926</v>
      </c>
      <c r="D917" s="96">
        <v>2.2970000000000001E-2</v>
      </c>
      <c r="E917" s="97" t="s">
        <v>127</v>
      </c>
    </row>
    <row r="918" spans="1:5" x14ac:dyDescent="0.25">
      <c r="A918" s="94">
        <v>3.2904109589041095</v>
      </c>
      <c r="B918" s="98" t="s">
        <v>140</v>
      </c>
      <c r="C918" s="95">
        <v>46948</v>
      </c>
      <c r="D918" s="96">
        <v>5.0999999999999997E-2</v>
      </c>
      <c r="E918" s="97" t="s">
        <v>127</v>
      </c>
    </row>
    <row r="919" spans="1:5" x14ac:dyDescent="0.25">
      <c r="A919" s="94">
        <v>3.2904109589041095</v>
      </c>
      <c r="B919" s="98" t="s">
        <v>136</v>
      </c>
      <c r="C919" s="95">
        <v>46948</v>
      </c>
      <c r="D919" s="96">
        <v>2.4399999999999998E-2</v>
      </c>
      <c r="E919" s="97" t="s">
        <v>127</v>
      </c>
    </row>
    <row r="920" spans="1:5" x14ac:dyDescent="0.25">
      <c r="A920" s="94">
        <v>3.2986301369863016</v>
      </c>
      <c r="B920" s="98" t="s">
        <v>194</v>
      </c>
      <c r="C920" s="95">
        <v>46951</v>
      </c>
      <c r="D920" s="96">
        <v>7.0000000000000007E-2</v>
      </c>
      <c r="E920" s="97" t="s">
        <v>127</v>
      </c>
    </row>
    <row r="921" spans="1:5" x14ac:dyDescent="0.25">
      <c r="A921" s="94">
        <v>3.3013698630136985</v>
      </c>
      <c r="B921" s="98" t="s">
        <v>128</v>
      </c>
      <c r="C921" s="95">
        <v>46952</v>
      </c>
      <c r="D921" s="96">
        <v>6.2699999999999992E-2</v>
      </c>
      <c r="E921" s="97" t="s">
        <v>127</v>
      </c>
    </row>
    <row r="922" spans="1:5" x14ac:dyDescent="0.25">
      <c r="A922" s="94">
        <v>3.3397260273972602</v>
      </c>
      <c r="B922" s="98" t="s">
        <v>135</v>
      </c>
      <c r="C922" s="95">
        <v>46966</v>
      </c>
      <c r="D922" s="96">
        <v>2.6699999999999998E-2</v>
      </c>
      <c r="E922" s="97" t="s">
        <v>127</v>
      </c>
    </row>
    <row r="923" spans="1:5" x14ac:dyDescent="0.25">
      <c r="A923" s="94">
        <v>3.3424657534246576</v>
      </c>
      <c r="B923" s="98" t="s">
        <v>81</v>
      </c>
      <c r="C923" s="95">
        <v>46967</v>
      </c>
      <c r="D923" s="96">
        <v>5.679E-2</v>
      </c>
      <c r="E923" s="97" t="s">
        <v>127</v>
      </c>
    </row>
    <row r="924" spans="1:5" x14ac:dyDescent="0.25">
      <c r="A924" s="94">
        <v>3.3561643835616439</v>
      </c>
      <c r="B924" s="98" t="s">
        <v>128</v>
      </c>
      <c r="C924" s="95">
        <v>46972</v>
      </c>
      <c r="D924" s="96">
        <v>6.8900000000000003E-2</v>
      </c>
      <c r="E924" s="97" t="s">
        <v>127</v>
      </c>
    </row>
    <row r="925" spans="1:5" x14ac:dyDescent="0.25">
      <c r="A925" s="94">
        <v>3.3945205479452056</v>
      </c>
      <c r="B925" s="98" t="s">
        <v>131</v>
      </c>
      <c r="C925" s="95">
        <v>46986</v>
      </c>
      <c r="D925" s="96">
        <v>3.7999999999999999E-2</v>
      </c>
      <c r="E925" s="97" t="s">
        <v>127</v>
      </c>
    </row>
    <row r="926" spans="1:5" x14ac:dyDescent="0.25">
      <c r="A926" s="94">
        <v>3.419178082191781</v>
      </c>
      <c r="B926" s="98" t="s">
        <v>173</v>
      </c>
      <c r="C926" s="95">
        <v>46995</v>
      </c>
      <c r="D926" s="96">
        <v>2.1940000000000001E-2</v>
      </c>
      <c r="E926" s="97" t="s">
        <v>127</v>
      </c>
    </row>
    <row r="927" spans="1:5" x14ac:dyDescent="0.25">
      <c r="A927" s="94">
        <v>3.441095890410959</v>
      </c>
      <c r="B927" s="98" t="s">
        <v>150</v>
      </c>
      <c r="C927" s="95">
        <v>47003</v>
      </c>
      <c r="D927" s="96">
        <v>6.0339999999999998E-2</v>
      </c>
      <c r="E927" s="97" t="s">
        <v>127</v>
      </c>
    </row>
    <row r="928" spans="1:5" x14ac:dyDescent="0.25">
      <c r="A928" s="94">
        <v>3.452054794520548</v>
      </c>
      <c r="B928" s="98" t="s">
        <v>181</v>
      </c>
      <c r="C928" s="95">
        <v>47007</v>
      </c>
      <c r="D928" s="96">
        <v>4.1929999999999995E-2</v>
      </c>
      <c r="E928" s="97" t="s">
        <v>127</v>
      </c>
    </row>
    <row r="929" spans="1:5" x14ac:dyDescent="0.25">
      <c r="A929" s="94">
        <v>3.463013698630137</v>
      </c>
      <c r="B929" s="98" t="s">
        <v>126</v>
      </c>
      <c r="C929" s="95">
        <v>47011</v>
      </c>
      <c r="D929" s="96">
        <v>5.8159999999999996E-2</v>
      </c>
      <c r="E929" s="97" t="s">
        <v>127</v>
      </c>
    </row>
    <row r="930" spans="1:5" x14ac:dyDescent="0.25">
      <c r="A930" s="94">
        <v>3.4712328767123286</v>
      </c>
      <c r="B930" s="98" t="s">
        <v>176</v>
      </c>
      <c r="C930" s="95">
        <v>47014</v>
      </c>
      <c r="D930" s="96">
        <v>2.1000000000000001E-2</v>
      </c>
      <c r="E930" s="97" t="s">
        <v>127</v>
      </c>
    </row>
    <row r="931" spans="1:5" x14ac:dyDescent="0.25">
      <c r="A931" s="94">
        <v>3.4767123287671233</v>
      </c>
      <c r="B931" s="98" t="s">
        <v>87</v>
      </c>
      <c r="C931" s="95">
        <v>47016</v>
      </c>
      <c r="D931" s="96">
        <v>5.7300000000000004E-2</v>
      </c>
      <c r="E931" s="97" t="s">
        <v>127</v>
      </c>
    </row>
    <row r="932" spans="1:5" x14ac:dyDescent="0.25">
      <c r="A932" s="94">
        <v>3.4794520547945207</v>
      </c>
      <c r="B932" s="98" t="s">
        <v>157</v>
      </c>
      <c r="C932" s="95">
        <v>47017</v>
      </c>
      <c r="D932" s="96">
        <v>5.7000000000000002E-2</v>
      </c>
      <c r="E932" s="97" t="s">
        <v>127</v>
      </c>
    </row>
    <row r="933" spans="1:5" x14ac:dyDescent="0.25">
      <c r="A933" s="94">
        <v>3.493150684931507</v>
      </c>
      <c r="B933" s="98" t="s">
        <v>148</v>
      </c>
      <c r="C933" s="95">
        <v>47022</v>
      </c>
      <c r="D933" s="96">
        <v>5.5330000000000004E-2</v>
      </c>
      <c r="E933" s="97" t="s">
        <v>127</v>
      </c>
    </row>
    <row r="934" spans="1:5" x14ac:dyDescent="0.25">
      <c r="A934" s="94">
        <v>3.5945205479452054</v>
      </c>
      <c r="B934" s="98" t="s">
        <v>157</v>
      </c>
      <c r="C934" s="95">
        <v>47059</v>
      </c>
      <c r="D934" s="96">
        <v>4.4000000000000004E-2</v>
      </c>
      <c r="E934" s="97" t="s">
        <v>127</v>
      </c>
    </row>
    <row r="935" spans="1:5" x14ac:dyDescent="0.25">
      <c r="A935" s="94">
        <v>3.6109589041095891</v>
      </c>
      <c r="B935" s="98" t="s">
        <v>145</v>
      </c>
      <c r="C935" s="95">
        <v>47065</v>
      </c>
      <c r="D935" s="96">
        <v>2.8290000000000003E-2</v>
      </c>
      <c r="E935" s="97" t="s">
        <v>127</v>
      </c>
    </row>
    <row r="936" spans="1:5" x14ac:dyDescent="0.25">
      <c r="A936" s="94">
        <v>3.6273972602739728</v>
      </c>
      <c r="B936" s="98" t="s">
        <v>131</v>
      </c>
      <c r="C936" s="95">
        <v>47071</v>
      </c>
      <c r="D936" s="96">
        <v>5.1500000000000004E-2</v>
      </c>
      <c r="E936" s="97" t="s">
        <v>127</v>
      </c>
    </row>
    <row r="937" spans="1:5" x14ac:dyDescent="0.25">
      <c r="A937" s="94">
        <v>3.6849315068493151</v>
      </c>
      <c r="B937" s="98" t="s">
        <v>137</v>
      </c>
      <c r="C937" s="95">
        <v>47092</v>
      </c>
      <c r="D937" s="96">
        <v>4.2599999999999999E-2</v>
      </c>
      <c r="E937" s="97" t="s">
        <v>127</v>
      </c>
    </row>
    <row r="938" spans="1:5" x14ac:dyDescent="0.25">
      <c r="A938" s="94">
        <v>3.7013698630136984</v>
      </c>
      <c r="B938" s="98" t="s">
        <v>184</v>
      </c>
      <c r="C938" s="95">
        <v>47098</v>
      </c>
      <c r="D938" s="96">
        <v>4.4880000000000003E-2</v>
      </c>
      <c r="E938" s="97" t="s">
        <v>127</v>
      </c>
    </row>
    <row r="939" spans="1:5" x14ac:dyDescent="0.25">
      <c r="A939" s="94">
        <v>3.7123287671232879</v>
      </c>
      <c r="B939" s="98" t="s">
        <v>134</v>
      </c>
      <c r="C939" s="95">
        <v>47102</v>
      </c>
      <c r="D939" s="96">
        <v>4.8000000000000001E-2</v>
      </c>
      <c r="E939" s="97" t="s">
        <v>127</v>
      </c>
    </row>
    <row r="940" spans="1:5" x14ac:dyDescent="0.25">
      <c r="A940" s="94">
        <v>3.7205479452054795</v>
      </c>
      <c r="B940" s="98" t="s">
        <v>156</v>
      </c>
      <c r="C940" s="95">
        <v>47105</v>
      </c>
      <c r="D940" s="96">
        <v>2.307E-2</v>
      </c>
      <c r="E940" s="97" t="s">
        <v>127</v>
      </c>
    </row>
    <row r="941" spans="1:5" x14ac:dyDescent="0.25">
      <c r="A941" s="94">
        <v>3.7287671232876711</v>
      </c>
      <c r="B941" s="98" t="s">
        <v>147</v>
      </c>
      <c r="C941" s="95">
        <v>47108</v>
      </c>
      <c r="D941" s="96">
        <v>2.6800000000000001E-2</v>
      </c>
      <c r="E941" s="97" t="s">
        <v>127</v>
      </c>
    </row>
    <row r="942" spans="1:5" x14ac:dyDescent="0.25">
      <c r="A942" s="94">
        <v>3.7780821917808218</v>
      </c>
      <c r="B942" s="98" t="s">
        <v>138</v>
      </c>
      <c r="C942" s="95">
        <v>47126</v>
      </c>
      <c r="D942" s="96">
        <v>4.6719999999999998E-2</v>
      </c>
      <c r="E942" s="97" t="s">
        <v>127</v>
      </c>
    </row>
    <row r="943" spans="1:5" x14ac:dyDescent="0.25">
      <c r="A943" s="94">
        <v>3.7972602739726029</v>
      </c>
      <c r="B943" s="98" t="s">
        <v>167</v>
      </c>
      <c r="C943" s="95">
        <v>47133</v>
      </c>
      <c r="D943" s="96">
        <v>4.2500000000000003E-2</v>
      </c>
      <c r="E943" s="97" t="s">
        <v>127</v>
      </c>
    </row>
    <row r="944" spans="1:5" x14ac:dyDescent="0.25">
      <c r="A944" s="94">
        <v>3.8</v>
      </c>
      <c r="B944" s="98" t="s">
        <v>63</v>
      </c>
      <c r="C944" s="95">
        <v>47134</v>
      </c>
      <c r="D944" s="96">
        <v>5.2999999999999999E-2</v>
      </c>
      <c r="E944" s="97" t="s">
        <v>127</v>
      </c>
    </row>
    <row r="945" spans="1:5" x14ac:dyDescent="0.25">
      <c r="A945" s="94">
        <v>3.8164383561643835</v>
      </c>
      <c r="B945" s="98" t="s">
        <v>184</v>
      </c>
      <c r="C945" s="95">
        <v>47140</v>
      </c>
      <c r="D945" s="96">
        <v>6.5000000000000002E-2</v>
      </c>
      <c r="E945" s="97" t="s">
        <v>127</v>
      </c>
    </row>
    <row r="946" spans="1:5" x14ac:dyDescent="0.25">
      <c r="A946" s="94">
        <v>3.8246575342465752</v>
      </c>
      <c r="B946" s="98" t="s">
        <v>195</v>
      </c>
      <c r="C946" s="95">
        <v>47143</v>
      </c>
      <c r="D946" s="96">
        <v>4.6029999999999995E-2</v>
      </c>
      <c r="E946" s="97" t="s">
        <v>127</v>
      </c>
    </row>
    <row r="947" spans="1:5" x14ac:dyDescent="0.25">
      <c r="A947" s="94">
        <v>3.8547945205479452</v>
      </c>
      <c r="B947" s="98" t="s">
        <v>143</v>
      </c>
      <c r="C947" s="95">
        <v>47154</v>
      </c>
      <c r="D947" s="96">
        <v>3.0289999999999997E-2</v>
      </c>
      <c r="E947" s="97" t="s">
        <v>127</v>
      </c>
    </row>
    <row r="948" spans="1:5" x14ac:dyDescent="0.25">
      <c r="A948" s="94">
        <v>3.8657534246575342</v>
      </c>
      <c r="B948" s="98" t="s">
        <v>140</v>
      </c>
      <c r="C948" s="95">
        <v>47158</v>
      </c>
      <c r="D948" s="96">
        <v>0.05</v>
      </c>
      <c r="E948" s="97" t="s">
        <v>127</v>
      </c>
    </row>
    <row r="949" spans="1:5" x14ac:dyDescent="0.25">
      <c r="A949" s="94">
        <v>3.8739726027397259</v>
      </c>
      <c r="B949" s="98" t="s">
        <v>136</v>
      </c>
      <c r="C949" s="95">
        <v>47161</v>
      </c>
      <c r="D949" s="96">
        <v>5.1109999999999996E-2</v>
      </c>
      <c r="E949" s="97" t="s">
        <v>127</v>
      </c>
    </row>
    <row r="950" spans="1:5" x14ac:dyDescent="0.25">
      <c r="A950" s="94">
        <v>3.8739726027397259</v>
      </c>
      <c r="B950" s="98" t="s">
        <v>172</v>
      </c>
      <c r="C950" s="95">
        <v>47161</v>
      </c>
      <c r="D950" s="96">
        <v>2.529E-2</v>
      </c>
      <c r="E950" s="97" t="s">
        <v>127</v>
      </c>
    </row>
    <row r="951" spans="1:5" x14ac:dyDescent="0.25">
      <c r="A951" s="94">
        <v>3.8767123287671232</v>
      </c>
      <c r="B951" s="98" t="s">
        <v>154</v>
      </c>
      <c r="C951" s="95">
        <v>47162</v>
      </c>
      <c r="D951" s="96">
        <v>4.7779999999999996E-2</v>
      </c>
      <c r="E951" s="97" t="s">
        <v>127</v>
      </c>
    </row>
    <row r="952" spans="1:5" x14ac:dyDescent="0.25">
      <c r="A952" s="94">
        <v>3.882191780821918</v>
      </c>
      <c r="B952" s="98" t="s">
        <v>74</v>
      </c>
      <c r="C952" s="95">
        <v>47164</v>
      </c>
      <c r="D952" s="96">
        <v>5.2789999999999997E-2</v>
      </c>
      <c r="E952" s="97" t="s">
        <v>127</v>
      </c>
    </row>
    <row r="953" spans="1:5" x14ac:dyDescent="0.25">
      <c r="A953" s="94">
        <v>3.9013698630136986</v>
      </c>
      <c r="B953" s="98" t="s">
        <v>151</v>
      </c>
      <c r="C953" s="95">
        <v>47171</v>
      </c>
      <c r="D953" s="96">
        <v>3.5200000000000002E-2</v>
      </c>
      <c r="E953" s="97" t="s">
        <v>127</v>
      </c>
    </row>
    <row r="954" spans="1:5" x14ac:dyDescent="0.25">
      <c r="A954" s="94">
        <v>3.904109589041096</v>
      </c>
      <c r="B954" s="98" t="s">
        <v>196</v>
      </c>
      <c r="C954" s="95">
        <v>47172</v>
      </c>
      <c r="D954" s="96">
        <v>3.7190000000000001E-2</v>
      </c>
      <c r="E954" s="97" t="s">
        <v>127</v>
      </c>
    </row>
    <row r="955" spans="1:5" x14ac:dyDescent="0.25">
      <c r="A955" s="94">
        <v>3.9178082191780823</v>
      </c>
      <c r="B955" s="98" t="s">
        <v>144</v>
      </c>
      <c r="C955" s="95">
        <v>47177</v>
      </c>
      <c r="D955" s="96">
        <v>5.457E-2</v>
      </c>
      <c r="E955" s="97" t="s">
        <v>127</v>
      </c>
    </row>
    <row r="956" spans="1:5" x14ac:dyDescent="0.25">
      <c r="A956" s="94">
        <v>3.9315068493150687</v>
      </c>
      <c r="B956" s="98" t="s">
        <v>166</v>
      </c>
      <c r="C956" s="95">
        <v>47182</v>
      </c>
      <c r="D956" s="96">
        <v>5.0999999999999997E-2</v>
      </c>
      <c r="E956" s="97" t="s">
        <v>127</v>
      </c>
    </row>
    <row r="957" spans="1:5" x14ac:dyDescent="0.25">
      <c r="A957" s="94">
        <v>3.9534246575342467</v>
      </c>
      <c r="B957" s="98" t="s">
        <v>185</v>
      </c>
      <c r="C957" s="95">
        <v>47190</v>
      </c>
      <c r="D957" s="96">
        <v>3.15E-2</v>
      </c>
      <c r="E957" s="97" t="s">
        <v>127</v>
      </c>
    </row>
    <row r="958" spans="1:5" x14ac:dyDescent="0.25">
      <c r="A958" s="94">
        <v>3.9589041095890409</v>
      </c>
      <c r="B958" s="98" t="s">
        <v>131</v>
      </c>
      <c r="C958" s="95">
        <v>47192</v>
      </c>
      <c r="D958" s="96">
        <v>5.2499999999999998E-2</v>
      </c>
      <c r="E958" s="97" t="s">
        <v>127</v>
      </c>
    </row>
    <row r="959" spans="1:5" x14ac:dyDescent="0.25">
      <c r="A959" s="94">
        <v>4.0109589041095894</v>
      </c>
      <c r="B959" s="98" t="s">
        <v>153</v>
      </c>
      <c r="C959" s="95">
        <v>47211</v>
      </c>
      <c r="D959" s="96">
        <v>3.6200000000000003E-2</v>
      </c>
      <c r="E959" s="97" t="s">
        <v>127</v>
      </c>
    </row>
    <row r="960" spans="1:5" x14ac:dyDescent="0.25">
      <c r="A960" s="94">
        <v>4.0356164383561648</v>
      </c>
      <c r="B960" s="98" t="s">
        <v>173</v>
      </c>
      <c r="C960" s="95">
        <v>47220</v>
      </c>
      <c r="D960" s="96">
        <v>6.0739999999999995E-2</v>
      </c>
      <c r="E960" s="97" t="s">
        <v>127</v>
      </c>
    </row>
    <row r="961" spans="1:5" x14ac:dyDescent="0.25">
      <c r="A961" s="94">
        <v>4.043835616438356</v>
      </c>
      <c r="B961" s="98" t="s">
        <v>157</v>
      </c>
      <c r="C961" s="95">
        <v>47223</v>
      </c>
      <c r="D961" s="96">
        <v>3.7499999999999999E-2</v>
      </c>
      <c r="E961" s="97" t="s">
        <v>127</v>
      </c>
    </row>
    <row r="962" spans="1:5" x14ac:dyDescent="0.25">
      <c r="A962" s="94">
        <v>4.087671232876712</v>
      </c>
      <c r="B962" s="98" t="s">
        <v>145</v>
      </c>
      <c r="C962" s="95">
        <v>47239</v>
      </c>
      <c r="D962" s="96">
        <v>4.6280000000000002E-2</v>
      </c>
      <c r="E962" s="97" t="s">
        <v>127</v>
      </c>
    </row>
    <row r="963" spans="1:5" x14ac:dyDescent="0.25">
      <c r="A963" s="94">
        <v>4.087671232876712</v>
      </c>
      <c r="B963" s="98" t="s">
        <v>131</v>
      </c>
      <c r="C963" s="95">
        <v>47239</v>
      </c>
      <c r="D963" s="96">
        <v>6.5500000000000003E-2</v>
      </c>
      <c r="E963" s="97" t="s">
        <v>127</v>
      </c>
    </row>
    <row r="964" spans="1:5" x14ac:dyDescent="0.25">
      <c r="A964" s="94">
        <v>4.087671232876712</v>
      </c>
      <c r="B964" s="98" t="s">
        <v>157</v>
      </c>
      <c r="C964" s="95">
        <v>47239</v>
      </c>
      <c r="D964" s="96">
        <v>3.2500000000000001E-2</v>
      </c>
      <c r="E964" s="97" t="s">
        <v>127</v>
      </c>
    </row>
    <row r="965" spans="1:5" x14ac:dyDescent="0.25">
      <c r="A965" s="94">
        <v>4.0904109589041093</v>
      </c>
      <c r="B965" s="98" t="s">
        <v>134</v>
      </c>
      <c r="C965" s="95">
        <v>47240</v>
      </c>
      <c r="D965" s="96">
        <v>3.3000000000000002E-2</v>
      </c>
      <c r="E965" s="97" t="s">
        <v>127</v>
      </c>
    </row>
    <row r="966" spans="1:5" x14ac:dyDescent="0.25">
      <c r="A966" s="94">
        <v>4.1698630136986301</v>
      </c>
      <c r="B966" s="98" t="s">
        <v>189</v>
      </c>
      <c r="C966" s="95">
        <v>47269</v>
      </c>
      <c r="D966" s="96">
        <v>4.4310000000000002E-2</v>
      </c>
      <c r="E966" s="97" t="s">
        <v>127</v>
      </c>
    </row>
    <row r="967" spans="1:5" x14ac:dyDescent="0.25">
      <c r="A967" s="94">
        <v>4.2</v>
      </c>
      <c r="B967" s="98" t="s">
        <v>160</v>
      </c>
      <c r="C967" s="95">
        <v>47280</v>
      </c>
      <c r="D967" s="96">
        <v>3.5319999999999997E-2</v>
      </c>
      <c r="E967" s="97" t="s">
        <v>127</v>
      </c>
    </row>
    <row r="968" spans="1:5" x14ac:dyDescent="0.25">
      <c r="A968" s="94">
        <v>4.2027397260273975</v>
      </c>
      <c r="B968" s="98" t="s">
        <v>63</v>
      </c>
      <c r="C968" s="95">
        <v>47281</v>
      </c>
      <c r="D968" s="96">
        <v>4.9000000000000002E-2</v>
      </c>
      <c r="E968" s="97" t="s">
        <v>127</v>
      </c>
    </row>
    <row r="969" spans="1:5" x14ac:dyDescent="0.25">
      <c r="A969" s="94">
        <v>4.2082191780821914</v>
      </c>
      <c r="B969" s="98" t="s">
        <v>197</v>
      </c>
      <c r="C969" s="95">
        <v>47283</v>
      </c>
      <c r="D969" s="96">
        <v>4.4999999999999998E-2</v>
      </c>
      <c r="E969" s="97" t="s">
        <v>127</v>
      </c>
    </row>
    <row r="970" spans="1:5" x14ac:dyDescent="0.25">
      <c r="A970" s="94">
        <v>4.2082191780821914</v>
      </c>
      <c r="B970" s="98" t="s">
        <v>163</v>
      </c>
      <c r="C970" s="95">
        <v>47283</v>
      </c>
      <c r="D970" s="96">
        <v>4.2300000000000004E-2</v>
      </c>
      <c r="E970" s="97" t="s">
        <v>127</v>
      </c>
    </row>
    <row r="971" spans="1:5" x14ac:dyDescent="0.25">
      <c r="A971" s="94">
        <v>4.2273972602739729</v>
      </c>
      <c r="B971" s="98" t="s">
        <v>198</v>
      </c>
      <c r="C971" s="95">
        <v>47290</v>
      </c>
      <c r="D971" s="96">
        <v>4.9680000000000002E-2</v>
      </c>
      <c r="E971" s="97" t="s">
        <v>127</v>
      </c>
    </row>
    <row r="972" spans="1:5" x14ac:dyDescent="0.25">
      <c r="A972" s="94">
        <v>4.2273972602739729</v>
      </c>
      <c r="B972" s="98" t="s">
        <v>147</v>
      </c>
      <c r="C972" s="95">
        <v>47290</v>
      </c>
      <c r="D972" s="96">
        <v>4.0099999999999997E-2</v>
      </c>
      <c r="E972" s="97" t="s">
        <v>127</v>
      </c>
    </row>
    <row r="973" spans="1:5" x14ac:dyDescent="0.25">
      <c r="A973" s="94">
        <v>4.2520547945205482</v>
      </c>
      <c r="B973" s="98" t="s">
        <v>171</v>
      </c>
      <c r="C973" s="95">
        <v>47299</v>
      </c>
      <c r="D973" s="96">
        <v>6.3739999999999991E-2</v>
      </c>
      <c r="E973" s="97" t="s">
        <v>127</v>
      </c>
    </row>
    <row r="974" spans="1:5" x14ac:dyDescent="0.25">
      <c r="A974" s="94">
        <v>4.2602739726027394</v>
      </c>
      <c r="B974" s="98" t="s">
        <v>150</v>
      </c>
      <c r="C974" s="95">
        <v>47302</v>
      </c>
      <c r="D974" s="96">
        <v>4.9759999999999999E-2</v>
      </c>
      <c r="E974" s="97" t="s">
        <v>127</v>
      </c>
    </row>
    <row r="975" spans="1:5" x14ac:dyDescent="0.25">
      <c r="A975" s="94">
        <v>4.2767123287671236</v>
      </c>
      <c r="B975" s="98" t="s">
        <v>148</v>
      </c>
      <c r="C975" s="95">
        <v>47308</v>
      </c>
      <c r="D975" s="96">
        <v>2.443E-2</v>
      </c>
      <c r="E975" s="97" t="s">
        <v>127</v>
      </c>
    </row>
    <row r="976" spans="1:5" x14ac:dyDescent="0.25">
      <c r="A976" s="94">
        <v>4.2931506849315069</v>
      </c>
      <c r="B976" s="98" t="s">
        <v>192</v>
      </c>
      <c r="C976" s="95">
        <v>47314</v>
      </c>
      <c r="D976" s="96">
        <v>4.6500000000000007E-2</v>
      </c>
      <c r="E976" s="97" t="s">
        <v>127</v>
      </c>
    </row>
    <row r="977" spans="1:5" x14ac:dyDescent="0.25">
      <c r="A977" s="94">
        <v>4.3397260273972602</v>
      </c>
      <c r="B977" s="98" t="s">
        <v>81</v>
      </c>
      <c r="C977" s="95">
        <v>47331</v>
      </c>
      <c r="D977" s="96">
        <v>4.9500000000000002E-2</v>
      </c>
      <c r="E977" s="97" t="s">
        <v>127</v>
      </c>
    </row>
    <row r="978" spans="1:5" x14ac:dyDescent="0.25">
      <c r="A978" s="94">
        <v>4.3917808219178083</v>
      </c>
      <c r="B978" s="98" t="s">
        <v>87</v>
      </c>
      <c r="C978" s="95">
        <v>47350</v>
      </c>
      <c r="D978" s="96">
        <v>4.4199999999999996E-2</v>
      </c>
      <c r="E978" s="97" t="s">
        <v>127</v>
      </c>
    </row>
    <row r="979" spans="1:5" x14ac:dyDescent="0.25">
      <c r="A979" s="94">
        <v>4.4356164383561643</v>
      </c>
      <c r="B979" s="98" t="s">
        <v>199</v>
      </c>
      <c r="C979" s="95">
        <v>47366</v>
      </c>
      <c r="D979" s="96">
        <v>4.1929999999999995E-2</v>
      </c>
      <c r="E979" s="97" t="s">
        <v>127</v>
      </c>
    </row>
    <row r="980" spans="1:5" x14ac:dyDescent="0.25">
      <c r="A980" s="94">
        <v>4.4356164383561643</v>
      </c>
      <c r="B980" s="98" t="s">
        <v>176</v>
      </c>
      <c r="C980" s="95">
        <v>47366</v>
      </c>
      <c r="D980" s="96">
        <v>4.147E-2</v>
      </c>
      <c r="E980" s="97" t="s">
        <v>127</v>
      </c>
    </row>
    <row r="981" spans="1:5" x14ac:dyDescent="0.25">
      <c r="A981" s="94">
        <v>4.4493150684931511</v>
      </c>
      <c r="B981" s="98" t="s">
        <v>131</v>
      </c>
      <c r="C981" s="95">
        <v>47371</v>
      </c>
      <c r="D981" s="96">
        <v>2.8999999999999998E-2</v>
      </c>
      <c r="E981" s="97" t="s">
        <v>127</v>
      </c>
    </row>
    <row r="982" spans="1:5" x14ac:dyDescent="0.25">
      <c r="A982" s="94">
        <v>4.4547945205479449</v>
      </c>
      <c r="B982" s="98" t="s">
        <v>188</v>
      </c>
      <c r="C982" s="95">
        <v>47373</v>
      </c>
      <c r="D982" s="96">
        <v>4.1200000000000001E-2</v>
      </c>
      <c r="E982" s="97" t="s">
        <v>127</v>
      </c>
    </row>
    <row r="983" spans="1:5" x14ac:dyDescent="0.25">
      <c r="A983" s="94">
        <v>4.4575342465753423</v>
      </c>
      <c r="B983" s="98" t="s">
        <v>134</v>
      </c>
      <c r="C983" s="95">
        <v>47374</v>
      </c>
      <c r="D983" s="96">
        <v>0.05</v>
      </c>
      <c r="E983" s="97" t="s">
        <v>127</v>
      </c>
    </row>
    <row r="984" spans="1:5" x14ac:dyDescent="0.25">
      <c r="A984" s="94">
        <v>4.4684931506849317</v>
      </c>
      <c r="B984" s="98" t="s">
        <v>175</v>
      </c>
      <c r="C984" s="95">
        <v>47378</v>
      </c>
      <c r="D984" s="96">
        <v>3.6000000000000004E-2</v>
      </c>
      <c r="E984" s="97" t="s">
        <v>127</v>
      </c>
    </row>
    <row r="985" spans="1:5" x14ac:dyDescent="0.25">
      <c r="A985" s="94">
        <v>4.4712328767123291</v>
      </c>
      <c r="B985" s="98" t="s">
        <v>128</v>
      </c>
      <c r="C985" s="95">
        <v>47379</v>
      </c>
      <c r="D985" s="96">
        <v>0.03</v>
      </c>
      <c r="E985" s="97" t="s">
        <v>127</v>
      </c>
    </row>
    <row r="986" spans="1:5" x14ac:dyDescent="0.25">
      <c r="A986" s="94">
        <v>4.4986301369863018</v>
      </c>
      <c r="B986" s="98" t="s">
        <v>155</v>
      </c>
      <c r="C986" s="95">
        <v>47389</v>
      </c>
      <c r="D986" s="96">
        <v>5.2440000000000001E-2</v>
      </c>
      <c r="E986" s="97" t="s">
        <v>127</v>
      </c>
    </row>
    <row r="987" spans="1:5" x14ac:dyDescent="0.25">
      <c r="A987" s="94">
        <v>4.506849315068493</v>
      </c>
      <c r="B987" s="98" t="s">
        <v>145</v>
      </c>
      <c r="C987" s="95">
        <v>47392</v>
      </c>
      <c r="D987" s="96">
        <v>5.9619999999999999E-2</v>
      </c>
      <c r="E987" s="97" t="s">
        <v>127</v>
      </c>
    </row>
    <row r="988" spans="1:5" x14ac:dyDescent="0.25">
      <c r="A988" s="94">
        <v>4.5123287671232877</v>
      </c>
      <c r="B988" s="98" t="s">
        <v>174</v>
      </c>
      <c r="C988" s="95">
        <v>47394</v>
      </c>
      <c r="D988" s="96">
        <v>2.9900000000000003E-2</v>
      </c>
      <c r="E988" s="97" t="s">
        <v>127</v>
      </c>
    </row>
    <row r="989" spans="1:5" x14ac:dyDescent="0.25">
      <c r="A989" s="94">
        <v>4.515068493150685</v>
      </c>
      <c r="B989" s="98" t="s">
        <v>173</v>
      </c>
      <c r="C989" s="95">
        <v>47395</v>
      </c>
      <c r="D989" s="96">
        <v>3.9989999999999998E-2</v>
      </c>
      <c r="E989" s="97" t="s">
        <v>127</v>
      </c>
    </row>
    <row r="990" spans="1:5" x14ac:dyDescent="0.25">
      <c r="A990" s="94">
        <v>4.5287671232876709</v>
      </c>
      <c r="B990" s="98" t="s">
        <v>181</v>
      </c>
      <c r="C990" s="95">
        <v>47400</v>
      </c>
      <c r="D990" s="96">
        <v>3.4099999999999998E-2</v>
      </c>
      <c r="E990" s="97" t="s">
        <v>127</v>
      </c>
    </row>
    <row r="991" spans="1:5" x14ac:dyDescent="0.25">
      <c r="A991" s="94">
        <v>4.5506849315068489</v>
      </c>
      <c r="B991" s="98" t="s">
        <v>130</v>
      </c>
      <c r="C991" s="95">
        <v>47408</v>
      </c>
      <c r="D991" s="96">
        <v>4.4359999999999997E-2</v>
      </c>
      <c r="E991" s="97" t="s">
        <v>127</v>
      </c>
    </row>
    <row r="992" spans="1:5" x14ac:dyDescent="0.25">
      <c r="A992" s="94">
        <v>4.5534246575342463</v>
      </c>
      <c r="B992" s="98" t="s">
        <v>190</v>
      </c>
      <c r="C992" s="95">
        <v>47409</v>
      </c>
      <c r="D992" s="96">
        <v>3.8759999999999996E-2</v>
      </c>
      <c r="E992" s="97" t="s">
        <v>127</v>
      </c>
    </row>
    <row r="993" spans="1:5" x14ac:dyDescent="0.25">
      <c r="A993" s="94">
        <v>4.5917808219178085</v>
      </c>
      <c r="B993" s="98" t="s">
        <v>200</v>
      </c>
      <c r="C993" s="95">
        <v>47423</v>
      </c>
      <c r="D993" s="96">
        <v>4.3819999999999998E-2</v>
      </c>
      <c r="E993" s="97" t="s">
        <v>127</v>
      </c>
    </row>
    <row r="994" spans="1:5" x14ac:dyDescent="0.25">
      <c r="A994" s="94">
        <v>4.602739726027397</v>
      </c>
      <c r="B994" s="98" t="s">
        <v>162</v>
      </c>
      <c r="C994" s="95">
        <v>47427</v>
      </c>
      <c r="D994" s="96">
        <v>4.4000000000000004E-2</v>
      </c>
      <c r="E994" s="97" t="s">
        <v>127</v>
      </c>
    </row>
    <row r="995" spans="1:5" x14ac:dyDescent="0.25">
      <c r="A995" s="94">
        <v>4.6410958904109592</v>
      </c>
      <c r="B995" s="98" t="s">
        <v>87</v>
      </c>
      <c r="C995" s="95">
        <v>47441</v>
      </c>
      <c r="D995" s="96">
        <v>4.4900000000000002E-2</v>
      </c>
      <c r="E995" s="97" t="s">
        <v>127</v>
      </c>
    </row>
    <row r="996" spans="1:5" x14ac:dyDescent="0.25">
      <c r="A996" s="94">
        <v>4.6493150684931503</v>
      </c>
      <c r="B996" s="98" t="s">
        <v>201</v>
      </c>
      <c r="C996" s="95">
        <v>47444</v>
      </c>
      <c r="D996" s="96">
        <v>4.3619999999999999E-2</v>
      </c>
      <c r="E996" s="97" t="s">
        <v>127</v>
      </c>
    </row>
    <row r="997" spans="1:5" x14ac:dyDescent="0.25">
      <c r="A997" s="94">
        <v>4.6630136986301371</v>
      </c>
      <c r="B997" s="98" t="s">
        <v>183</v>
      </c>
      <c r="C997" s="95">
        <v>47449</v>
      </c>
      <c r="D997" s="96">
        <v>3.9980000000000002E-2</v>
      </c>
      <c r="E997" s="97" t="s">
        <v>127</v>
      </c>
    </row>
    <row r="998" spans="1:5" x14ac:dyDescent="0.25">
      <c r="A998" s="94">
        <v>4.6684931506849319</v>
      </c>
      <c r="B998" s="98" t="s">
        <v>146</v>
      </c>
      <c r="C998" s="95">
        <v>47451</v>
      </c>
      <c r="D998" s="96">
        <v>5.2499999999999998E-2</v>
      </c>
      <c r="E998" s="97" t="s">
        <v>127</v>
      </c>
    </row>
    <row r="999" spans="1:5" x14ac:dyDescent="0.25">
      <c r="A999" s="94">
        <v>4.6767123287671231</v>
      </c>
      <c r="B999" s="98" t="s">
        <v>202</v>
      </c>
      <c r="C999" s="95">
        <v>47454</v>
      </c>
      <c r="D999" s="96">
        <v>4.0999999999999995E-2</v>
      </c>
      <c r="E999" s="97" t="s">
        <v>127</v>
      </c>
    </row>
    <row r="1000" spans="1:5" x14ac:dyDescent="0.25">
      <c r="A1000" s="94">
        <v>4.6986301369863011</v>
      </c>
      <c r="B1000" s="98" t="s">
        <v>157</v>
      </c>
      <c r="C1000" s="95">
        <v>47462</v>
      </c>
      <c r="D1000" s="96">
        <v>3.3000000000000002E-2</v>
      </c>
      <c r="E1000" s="97" t="s">
        <v>127</v>
      </c>
    </row>
    <row r="1001" spans="1:5" x14ac:dyDescent="0.25">
      <c r="A1001" s="94">
        <v>4.7041095890410958</v>
      </c>
      <c r="B1001" s="98" t="s">
        <v>184</v>
      </c>
      <c r="C1001" s="95">
        <v>47464</v>
      </c>
      <c r="D1001" s="96">
        <v>3.5639999999999998E-2</v>
      </c>
      <c r="E1001" s="97" t="s">
        <v>127</v>
      </c>
    </row>
    <row r="1002" spans="1:5" x14ac:dyDescent="0.25">
      <c r="A1002" s="94">
        <v>4.7260273972602738</v>
      </c>
      <c r="B1002" s="98" t="s">
        <v>156</v>
      </c>
      <c r="C1002" s="95">
        <v>47472</v>
      </c>
      <c r="D1002" s="96">
        <v>3.526E-2</v>
      </c>
      <c r="E1002" s="97" t="s">
        <v>127</v>
      </c>
    </row>
    <row r="1003" spans="1:5" x14ac:dyDescent="0.25">
      <c r="A1003" s="94">
        <v>4.7863013698630139</v>
      </c>
      <c r="B1003" s="98" t="s">
        <v>137</v>
      </c>
      <c r="C1003" s="95">
        <v>47494</v>
      </c>
      <c r="D1003" s="96">
        <v>5.0199999999999995E-2</v>
      </c>
      <c r="E1003" s="97" t="s">
        <v>127</v>
      </c>
    </row>
    <row r="1004" spans="1:5" x14ac:dyDescent="0.25">
      <c r="A1004" s="94">
        <v>4.7972602739726025</v>
      </c>
      <c r="B1004" s="98" t="s">
        <v>192</v>
      </c>
      <c r="C1004" s="95">
        <v>47498</v>
      </c>
      <c r="D1004" s="96">
        <v>4.4999999999999998E-2</v>
      </c>
      <c r="E1004" s="97" t="s">
        <v>127</v>
      </c>
    </row>
    <row r="1005" spans="1:5" x14ac:dyDescent="0.25">
      <c r="A1005" s="94">
        <v>4.7972602739726025</v>
      </c>
      <c r="B1005" s="98" t="s">
        <v>167</v>
      </c>
      <c r="C1005" s="95">
        <v>47498</v>
      </c>
      <c r="D1005" s="96">
        <v>3.3799999999999997E-2</v>
      </c>
      <c r="E1005" s="97" t="s">
        <v>127</v>
      </c>
    </row>
    <row r="1006" spans="1:5" x14ac:dyDescent="0.25">
      <c r="A1006" s="94">
        <v>4.8</v>
      </c>
      <c r="B1006" s="98" t="s">
        <v>160</v>
      </c>
      <c r="C1006" s="95">
        <v>47499</v>
      </c>
      <c r="D1006" s="96">
        <v>4.2930000000000003E-2</v>
      </c>
      <c r="E1006" s="97" t="s">
        <v>127</v>
      </c>
    </row>
    <row r="1007" spans="1:5" x14ac:dyDescent="0.25">
      <c r="A1007" s="94">
        <v>4.8438356164383558</v>
      </c>
      <c r="B1007" s="98" t="s">
        <v>203</v>
      </c>
      <c r="C1007" s="95">
        <v>47515</v>
      </c>
      <c r="D1007" s="96">
        <v>4.3230000000000005E-2</v>
      </c>
      <c r="E1007" s="97" t="s">
        <v>127</v>
      </c>
    </row>
    <row r="1008" spans="1:5" x14ac:dyDescent="0.25">
      <c r="A1008" s="94">
        <v>4.8438356164383558</v>
      </c>
      <c r="B1008" s="98" t="s">
        <v>153</v>
      </c>
      <c r="C1008" s="95">
        <v>47515</v>
      </c>
      <c r="D1008" s="96">
        <v>3.3099999999999997E-2</v>
      </c>
      <c r="E1008" s="97" t="s">
        <v>127</v>
      </c>
    </row>
    <row r="1009" spans="1:5" x14ac:dyDescent="0.25">
      <c r="A1009" s="94">
        <v>4.8630136986301373</v>
      </c>
      <c r="B1009" s="98" t="s">
        <v>126</v>
      </c>
      <c r="C1009" s="95">
        <v>47522</v>
      </c>
      <c r="D1009" s="96">
        <v>4.4240000000000002E-2</v>
      </c>
      <c r="E1009" s="97" t="s">
        <v>127</v>
      </c>
    </row>
    <row r="1010" spans="1:5" x14ac:dyDescent="0.25">
      <c r="A1010" s="94">
        <v>4.8657534246575347</v>
      </c>
      <c r="B1010" s="98" t="s">
        <v>131</v>
      </c>
      <c r="C1010" s="95">
        <v>47523</v>
      </c>
      <c r="D1010" s="96">
        <v>4.5499999999999999E-2</v>
      </c>
      <c r="E1010" s="97" t="s">
        <v>127</v>
      </c>
    </row>
    <row r="1011" spans="1:5" x14ac:dyDescent="0.25">
      <c r="A1011" s="94">
        <v>4.882191780821918</v>
      </c>
      <c r="B1011" s="98" t="s">
        <v>74</v>
      </c>
      <c r="C1011" s="95">
        <v>47529</v>
      </c>
      <c r="D1011" s="96">
        <v>4.2599999999999999E-2</v>
      </c>
      <c r="E1011" s="97" t="s">
        <v>127</v>
      </c>
    </row>
    <row r="1012" spans="1:5" x14ac:dyDescent="0.25">
      <c r="A1012" s="94">
        <v>4.8931506849315065</v>
      </c>
      <c r="B1012" s="98" t="s">
        <v>134</v>
      </c>
      <c r="C1012" s="95">
        <v>47533</v>
      </c>
      <c r="D1012" s="96">
        <v>3.15E-2</v>
      </c>
      <c r="E1012" s="97" t="s">
        <v>127</v>
      </c>
    </row>
    <row r="1013" spans="1:5" x14ac:dyDescent="0.25">
      <c r="A1013" s="94">
        <v>4.9013698630136986</v>
      </c>
      <c r="B1013" s="98" t="s">
        <v>174</v>
      </c>
      <c r="C1013" s="95">
        <v>47536</v>
      </c>
      <c r="D1013" s="96">
        <v>4.2099999999999999E-2</v>
      </c>
      <c r="E1013" s="97" t="s">
        <v>127</v>
      </c>
    </row>
    <row r="1014" spans="1:5" x14ac:dyDescent="0.25">
      <c r="A1014" s="94">
        <v>4.9095890410958907</v>
      </c>
      <c r="B1014" s="98" t="s">
        <v>140</v>
      </c>
      <c r="C1014" s="95">
        <v>47539</v>
      </c>
      <c r="D1014" s="96">
        <v>4.4500000000000005E-2</v>
      </c>
      <c r="E1014" s="97" t="s">
        <v>127</v>
      </c>
    </row>
    <row r="1015" spans="1:5" x14ac:dyDescent="0.25">
      <c r="A1015" s="94">
        <v>4.9095890410958907</v>
      </c>
      <c r="B1015" s="98" t="s">
        <v>174</v>
      </c>
      <c r="C1015" s="95">
        <v>47539</v>
      </c>
      <c r="D1015" s="96">
        <v>3.9E-2</v>
      </c>
      <c r="E1015" s="97" t="s">
        <v>127</v>
      </c>
    </row>
    <row r="1016" spans="1:5" x14ac:dyDescent="0.25">
      <c r="A1016" s="94">
        <v>4.9205479452054792</v>
      </c>
      <c r="B1016" s="98" t="s">
        <v>145</v>
      </c>
      <c r="C1016" s="95">
        <v>47543</v>
      </c>
      <c r="D1016" s="96">
        <v>5.4699999999999999E-2</v>
      </c>
      <c r="E1016" s="97" t="s">
        <v>127</v>
      </c>
    </row>
    <row r="1017" spans="1:5" x14ac:dyDescent="0.25">
      <c r="A1017" s="94">
        <v>4.9287671232876713</v>
      </c>
      <c r="B1017" s="98" t="s">
        <v>160</v>
      </c>
      <c r="C1017" s="95">
        <v>47546</v>
      </c>
      <c r="D1017" s="96">
        <v>2.981E-2</v>
      </c>
      <c r="E1017" s="97" t="s">
        <v>127</v>
      </c>
    </row>
    <row r="1018" spans="1:5" x14ac:dyDescent="0.25">
      <c r="A1018" s="94">
        <v>4.9287671232876713</v>
      </c>
      <c r="B1018" s="98" t="s">
        <v>182</v>
      </c>
      <c r="C1018" s="95">
        <v>47546</v>
      </c>
      <c r="D1018" s="96">
        <v>4.8160000000000001E-2</v>
      </c>
      <c r="E1018" s="97" t="s">
        <v>127</v>
      </c>
    </row>
    <row r="1019" spans="1:5" x14ac:dyDescent="0.25">
      <c r="A1019" s="94">
        <v>4.9315068493150687</v>
      </c>
      <c r="B1019" s="98" t="s">
        <v>150</v>
      </c>
      <c r="C1019" s="95">
        <v>47547</v>
      </c>
      <c r="D1019" s="96">
        <v>4.0770000000000001E-2</v>
      </c>
      <c r="E1019" s="97" t="s">
        <v>127</v>
      </c>
    </row>
    <row r="1020" spans="1:5" x14ac:dyDescent="0.25">
      <c r="A1020" s="94">
        <v>4.9589041095890414</v>
      </c>
      <c r="B1020" s="98" t="s">
        <v>171</v>
      </c>
      <c r="C1020" s="95">
        <v>47557</v>
      </c>
      <c r="D1020" s="96">
        <v>4.9980000000000004E-2</v>
      </c>
      <c r="E1020" s="97" t="s">
        <v>127</v>
      </c>
    </row>
    <row r="1021" spans="1:5" x14ac:dyDescent="0.25">
      <c r="A1021" s="94">
        <v>4.9945205479452053</v>
      </c>
      <c r="B1021" s="98" t="s">
        <v>224</v>
      </c>
      <c r="C1021" s="95">
        <v>47570</v>
      </c>
      <c r="D1021" s="96">
        <v>4.4229999999999998E-2</v>
      </c>
      <c r="E1021" s="97" t="s">
        <v>127</v>
      </c>
    </row>
    <row r="1022" spans="1:5" x14ac:dyDescent="0.25">
      <c r="A1022" s="94">
        <v>4.9972602739726026</v>
      </c>
      <c r="B1022" s="98" t="s">
        <v>155</v>
      </c>
      <c r="C1022" s="95">
        <v>47571</v>
      </c>
      <c r="D1022" s="96">
        <v>5.1390000000000005E-2</v>
      </c>
      <c r="E1022" s="97" t="s">
        <v>127</v>
      </c>
    </row>
    <row r="1023" spans="1:5" x14ac:dyDescent="0.25">
      <c r="A1023" s="94">
        <v>5.0082191780821921</v>
      </c>
      <c r="B1023" s="98" t="s">
        <v>63</v>
      </c>
      <c r="C1023" s="95">
        <v>47575</v>
      </c>
      <c r="D1023" s="96">
        <v>4.1500000000000002E-2</v>
      </c>
      <c r="E1023" s="97" t="s">
        <v>127</v>
      </c>
    </row>
    <row r="1024" spans="1:5" x14ac:dyDescent="0.25">
      <c r="A1024" s="94">
        <v>5.0273972602739727</v>
      </c>
      <c r="B1024" s="98" t="s">
        <v>159</v>
      </c>
      <c r="C1024" s="95">
        <v>47582</v>
      </c>
      <c r="D1024" s="96">
        <v>0.05</v>
      </c>
      <c r="E1024" s="97" t="s">
        <v>127</v>
      </c>
    </row>
    <row r="1025" spans="1:5" x14ac:dyDescent="0.25">
      <c r="A1025" s="94">
        <v>5.0739726027397261</v>
      </c>
      <c r="B1025" s="98" t="s">
        <v>148</v>
      </c>
      <c r="C1025" s="95">
        <v>47599</v>
      </c>
      <c r="D1025" s="96">
        <v>5.1650000000000001E-2</v>
      </c>
      <c r="E1025" s="97" t="s">
        <v>127</v>
      </c>
    </row>
    <row r="1026" spans="1:5" x14ac:dyDescent="0.25">
      <c r="A1026" s="94">
        <v>5.0904109589041093</v>
      </c>
      <c r="B1026" s="98" t="s">
        <v>204</v>
      </c>
      <c r="C1026" s="95">
        <v>47605</v>
      </c>
      <c r="D1026" s="96">
        <v>4.8379999999999999E-2</v>
      </c>
      <c r="E1026" s="97" t="s">
        <v>127</v>
      </c>
    </row>
    <row r="1027" spans="1:5" x14ac:dyDescent="0.25">
      <c r="A1027" s="94">
        <v>5.1041095890410961</v>
      </c>
      <c r="B1027" s="98" t="s">
        <v>184</v>
      </c>
      <c r="C1027" s="95">
        <v>47610</v>
      </c>
      <c r="D1027" s="96">
        <v>2.2839999999999999E-2</v>
      </c>
      <c r="E1027" s="97" t="s">
        <v>127</v>
      </c>
    </row>
    <row r="1028" spans="1:5" x14ac:dyDescent="0.25">
      <c r="A1028" s="94">
        <v>5.1205479452054794</v>
      </c>
      <c r="B1028" s="98" t="s">
        <v>205</v>
      </c>
      <c r="C1028" s="95">
        <v>47616</v>
      </c>
      <c r="D1028" s="96">
        <v>3.3270000000000001E-2</v>
      </c>
      <c r="E1028" s="97" t="s">
        <v>127</v>
      </c>
    </row>
    <row r="1029" spans="1:5" x14ac:dyDescent="0.25">
      <c r="A1029" s="94">
        <v>5.1232876712328768</v>
      </c>
      <c r="B1029" s="98" t="s">
        <v>131</v>
      </c>
      <c r="C1029" s="95">
        <v>47617</v>
      </c>
      <c r="D1029" s="96">
        <v>2.5000000000000001E-2</v>
      </c>
      <c r="E1029" s="97" t="s">
        <v>127</v>
      </c>
    </row>
    <row r="1030" spans="1:5" x14ac:dyDescent="0.25">
      <c r="A1030" s="94">
        <v>5.1589041095890407</v>
      </c>
      <c r="B1030" s="98" t="s">
        <v>194</v>
      </c>
      <c r="C1030" s="95">
        <v>47630</v>
      </c>
      <c r="D1030" s="96">
        <v>6.3E-2</v>
      </c>
      <c r="E1030" s="97" t="s">
        <v>127</v>
      </c>
    </row>
    <row r="1031" spans="1:5" x14ac:dyDescent="0.25">
      <c r="A1031" s="94">
        <v>5.1643835616438354</v>
      </c>
      <c r="B1031" s="98" t="s">
        <v>164</v>
      </c>
      <c r="C1031" s="95">
        <v>47632</v>
      </c>
      <c r="D1031" s="96">
        <v>5.7099999999999998E-2</v>
      </c>
      <c r="E1031" s="97" t="s">
        <v>127</v>
      </c>
    </row>
    <row r="1032" spans="1:5" x14ac:dyDescent="0.25">
      <c r="A1032" s="94">
        <v>5.1643835616438354</v>
      </c>
      <c r="B1032" s="98" t="s">
        <v>193</v>
      </c>
      <c r="C1032" s="95">
        <v>47632</v>
      </c>
      <c r="D1032" s="96">
        <v>3.959E-2</v>
      </c>
      <c r="E1032" s="97" t="s">
        <v>127</v>
      </c>
    </row>
    <row r="1033" spans="1:5" x14ac:dyDescent="0.25">
      <c r="A1033" s="94">
        <v>5.1780821917808222</v>
      </c>
      <c r="B1033" s="98" t="s">
        <v>141</v>
      </c>
      <c r="C1033" s="95">
        <v>47637</v>
      </c>
      <c r="D1033" s="96">
        <v>4.5129999999999997E-2</v>
      </c>
      <c r="E1033" s="97" t="s">
        <v>127</v>
      </c>
    </row>
    <row r="1034" spans="1:5" x14ac:dyDescent="0.25">
      <c r="A1034" s="94">
        <v>5.2273972602739729</v>
      </c>
      <c r="B1034" s="98" t="s">
        <v>147</v>
      </c>
      <c r="C1034" s="95">
        <v>47655</v>
      </c>
      <c r="D1034" s="96">
        <v>0.04</v>
      </c>
      <c r="E1034" s="97" t="s">
        <v>127</v>
      </c>
    </row>
    <row r="1035" spans="1:5" x14ac:dyDescent="0.25">
      <c r="A1035" s="94">
        <v>5.2438356164383562</v>
      </c>
      <c r="B1035" s="98" t="s">
        <v>179</v>
      </c>
      <c r="C1035" s="95">
        <v>47661</v>
      </c>
      <c r="D1035" s="96">
        <v>5.3929999999999999E-2</v>
      </c>
      <c r="E1035" s="97" t="s">
        <v>127</v>
      </c>
    </row>
    <row r="1036" spans="1:5" x14ac:dyDescent="0.25">
      <c r="A1036" s="94">
        <v>5.2931506849315069</v>
      </c>
      <c r="B1036" s="98" t="s">
        <v>128</v>
      </c>
      <c r="C1036" s="95">
        <v>47679</v>
      </c>
      <c r="D1036" s="96">
        <v>5.2770000000000004E-2</v>
      </c>
      <c r="E1036" s="97" t="s">
        <v>127</v>
      </c>
    </row>
    <row r="1037" spans="1:5" x14ac:dyDescent="0.25">
      <c r="A1037" s="94">
        <v>5.3178082191780822</v>
      </c>
      <c r="B1037" s="98" t="s">
        <v>174</v>
      </c>
      <c r="C1037" s="95">
        <v>47688</v>
      </c>
      <c r="D1037" s="96">
        <v>7.22E-2</v>
      </c>
      <c r="E1037" s="97" t="s">
        <v>127</v>
      </c>
    </row>
    <row r="1038" spans="1:5" x14ac:dyDescent="0.25">
      <c r="A1038" s="94">
        <v>5.3260273972602743</v>
      </c>
      <c r="B1038" s="98" t="s">
        <v>181</v>
      </c>
      <c r="C1038" s="95">
        <v>47691</v>
      </c>
      <c r="D1038" s="96">
        <v>5.7099999999999998E-2</v>
      </c>
      <c r="E1038" s="97" t="s">
        <v>127</v>
      </c>
    </row>
    <row r="1039" spans="1:5" x14ac:dyDescent="0.25">
      <c r="A1039" s="94">
        <v>5.3397260273972602</v>
      </c>
      <c r="B1039" s="98" t="s">
        <v>156</v>
      </c>
      <c r="C1039" s="95">
        <v>47696</v>
      </c>
      <c r="D1039" s="96">
        <v>5.1619999999999999E-2</v>
      </c>
      <c r="E1039" s="97" t="s">
        <v>127</v>
      </c>
    </row>
    <row r="1040" spans="1:5" x14ac:dyDescent="0.25">
      <c r="A1040" s="94">
        <v>5.4465753424657537</v>
      </c>
      <c r="B1040" s="98" t="s">
        <v>134</v>
      </c>
      <c r="C1040" s="95">
        <v>47735</v>
      </c>
      <c r="D1040" s="96">
        <v>5.5999999999999994E-2</v>
      </c>
      <c r="E1040" s="97" t="s">
        <v>127</v>
      </c>
    </row>
    <row r="1041" spans="1:5" x14ac:dyDescent="0.25">
      <c r="A1041" s="94">
        <v>5.4657534246575343</v>
      </c>
      <c r="B1041" s="98" t="s">
        <v>186</v>
      </c>
      <c r="C1041" s="95">
        <v>47742</v>
      </c>
      <c r="D1041" s="96">
        <v>5.3719999999999997E-2</v>
      </c>
      <c r="E1041" s="97" t="s">
        <v>127</v>
      </c>
    </row>
    <row r="1042" spans="1:5" x14ac:dyDescent="0.25">
      <c r="A1042" s="94">
        <v>5.4794520547945202</v>
      </c>
      <c r="B1042" s="98" t="s">
        <v>157</v>
      </c>
      <c r="C1042" s="95">
        <v>47747</v>
      </c>
      <c r="D1042" s="96">
        <v>5.7999999999999996E-2</v>
      </c>
      <c r="E1042" s="97" t="s">
        <v>127</v>
      </c>
    </row>
    <row r="1043" spans="1:5" x14ac:dyDescent="0.25">
      <c r="A1043" s="94">
        <v>5.4904109589041097</v>
      </c>
      <c r="B1043" s="98" t="s">
        <v>195</v>
      </c>
      <c r="C1043" s="95">
        <v>47751</v>
      </c>
      <c r="D1043" s="96">
        <v>5.5919999999999997E-2</v>
      </c>
      <c r="E1043" s="97" t="s">
        <v>127</v>
      </c>
    </row>
    <row r="1044" spans="1:5" x14ac:dyDescent="0.25">
      <c r="A1044" s="94">
        <v>5.5232876712328771</v>
      </c>
      <c r="B1044" s="98" t="s">
        <v>134</v>
      </c>
      <c r="C1044" s="95">
        <v>47763</v>
      </c>
      <c r="D1044" s="96">
        <v>2.0499999999999997E-2</v>
      </c>
      <c r="E1044" s="97" t="s">
        <v>127</v>
      </c>
    </row>
    <row r="1045" spans="1:5" x14ac:dyDescent="0.25">
      <c r="A1045" s="94">
        <v>5.5287671232876709</v>
      </c>
      <c r="B1045" s="98" t="s">
        <v>155</v>
      </c>
      <c r="C1045" s="95">
        <v>47765</v>
      </c>
      <c r="D1045" s="96">
        <v>3.211E-2</v>
      </c>
      <c r="E1045" s="97" t="s">
        <v>127</v>
      </c>
    </row>
    <row r="1046" spans="1:5" x14ac:dyDescent="0.25">
      <c r="A1046" s="94">
        <v>5.6438356164383565</v>
      </c>
      <c r="B1046" s="98" t="s">
        <v>146</v>
      </c>
      <c r="C1046" s="95">
        <v>47807</v>
      </c>
      <c r="D1046" s="96">
        <v>5.4919999999999997E-2</v>
      </c>
      <c r="E1046" s="97" t="s">
        <v>127</v>
      </c>
    </row>
    <row r="1047" spans="1:5" x14ac:dyDescent="0.25">
      <c r="A1047" s="94">
        <v>5.6493150684931503</v>
      </c>
      <c r="B1047" s="98" t="s">
        <v>188</v>
      </c>
      <c r="C1047" s="95">
        <v>47809</v>
      </c>
      <c r="D1047" s="96">
        <v>5.5480000000000002E-2</v>
      </c>
      <c r="E1047" s="97" t="s">
        <v>127</v>
      </c>
    </row>
    <row r="1048" spans="1:5" x14ac:dyDescent="0.25">
      <c r="A1048" s="94">
        <v>5.6493150684931503</v>
      </c>
      <c r="B1048" s="98" t="s">
        <v>201</v>
      </c>
      <c r="C1048" s="95">
        <v>47809</v>
      </c>
      <c r="D1048" s="96">
        <v>4.1489999999999999E-2</v>
      </c>
      <c r="E1048" s="97" t="s">
        <v>127</v>
      </c>
    </row>
    <row r="1049" spans="1:5" x14ac:dyDescent="0.25">
      <c r="A1049" s="94">
        <v>5.6712328767123283</v>
      </c>
      <c r="B1049" s="98" t="s">
        <v>138</v>
      </c>
      <c r="C1049" s="95">
        <v>47817</v>
      </c>
      <c r="D1049" s="96">
        <v>2.477E-2</v>
      </c>
      <c r="E1049" s="97" t="s">
        <v>127</v>
      </c>
    </row>
    <row r="1050" spans="1:5" x14ac:dyDescent="0.25">
      <c r="A1050" s="94">
        <v>5.6958904109589037</v>
      </c>
      <c r="B1050" s="98" t="s">
        <v>157</v>
      </c>
      <c r="C1050" s="95">
        <v>47826</v>
      </c>
      <c r="D1050" s="96">
        <v>2.8999999999999998E-2</v>
      </c>
      <c r="E1050" s="97" t="s">
        <v>127</v>
      </c>
    </row>
    <row r="1051" spans="1:5" x14ac:dyDescent="0.25">
      <c r="A1051" s="94">
        <v>5.6958904109589037</v>
      </c>
      <c r="B1051" s="98" t="s">
        <v>128</v>
      </c>
      <c r="C1051" s="95">
        <v>47826</v>
      </c>
      <c r="D1051" s="96">
        <v>6.5000000000000002E-2</v>
      </c>
      <c r="E1051" s="97" t="s">
        <v>127</v>
      </c>
    </row>
    <row r="1052" spans="1:5" x14ac:dyDescent="0.25">
      <c r="A1052" s="94">
        <v>5.7013698630136984</v>
      </c>
      <c r="B1052" s="98" t="s">
        <v>156</v>
      </c>
      <c r="C1052" s="95">
        <v>47828</v>
      </c>
      <c r="D1052" s="96">
        <v>3.6479999999999999E-2</v>
      </c>
      <c r="E1052" s="97" t="s">
        <v>127</v>
      </c>
    </row>
    <row r="1053" spans="1:5" x14ac:dyDescent="0.25">
      <c r="A1053" s="94">
        <v>5.720547945205479</v>
      </c>
      <c r="B1053" s="98" t="s">
        <v>173</v>
      </c>
      <c r="C1053" s="95">
        <v>47835</v>
      </c>
      <c r="D1053" s="96">
        <v>2.3780000000000003E-2</v>
      </c>
      <c r="E1053" s="97" t="s">
        <v>127</v>
      </c>
    </row>
    <row r="1054" spans="1:5" x14ac:dyDescent="0.25">
      <c r="A1054" s="94">
        <v>5.7726027397260271</v>
      </c>
      <c r="B1054" s="98" t="s">
        <v>143</v>
      </c>
      <c r="C1054" s="95">
        <v>47854</v>
      </c>
      <c r="D1054" s="96">
        <v>2.3709999999999998E-2</v>
      </c>
      <c r="E1054" s="97" t="s">
        <v>127</v>
      </c>
    </row>
    <row r="1055" spans="1:5" x14ac:dyDescent="0.25">
      <c r="A1055" s="94">
        <v>5.7972602739726025</v>
      </c>
      <c r="B1055" s="98" t="s">
        <v>192</v>
      </c>
      <c r="C1055" s="95">
        <v>47863</v>
      </c>
      <c r="D1055" s="96">
        <v>3.125E-2</v>
      </c>
      <c r="E1055" s="97" t="s">
        <v>127</v>
      </c>
    </row>
    <row r="1056" spans="1:5" x14ac:dyDescent="0.25">
      <c r="A1056" s="94">
        <v>5.8739726027397259</v>
      </c>
      <c r="B1056" s="98" t="s">
        <v>136</v>
      </c>
      <c r="C1056" s="95">
        <v>47891</v>
      </c>
      <c r="D1056" s="96">
        <v>4.5069999999999999E-2</v>
      </c>
      <c r="E1056" s="97" t="s">
        <v>127</v>
      </c>
    </row>
    <row r="1057" spans="1:5" x14ac:dyDescent="0.25">
      <c r="A1057" s="94">
        <v>5.8904109589041092</v>
      </c>
      <c r="B1057" s="98" t="s">
        <v>134</v>
      </c>
      <c r="C1057" s="95">
        <v>47897</v>
      </c>
      <c r="D1057" s="96">
        <v>4.9500000000000002E-2</v>
      </c>
      <c r="E1057" s="97" t="s">
        <v>127</v>
      </c>
    </row>
    <row r="1058" spans="1:5" x14ac:dyDescent="0.25">
      <c r="A1058" s="94">
        <v>5.9178082191780819</v>
      </c>
      <c r="B1058" s="98" t="s">
        <v>160</v>
      </c>
      <c r="C1058" s="95">
        <v>47907</v>
      </c>
      <c r="D1058" s="96">
        <v>5.0300000000000004E-2</v>
      </c>
      <c r="E1058" s="97" t="s">
        <v>127</v>
      </c>
    </row>
    <row r="1059" spans="1:5" x14ac:dyDescent="0.25">
      <c r="A1059" s="94">
        <v>5.9205479452054792</v>
      </c>
      <c r="B1059" s="98" t="s">
        <v>171</v>
      </c>
      <c r="C1059" s="95">
        <v>47908</v>
      </c>
      <c r="D1059" s="96">
        <v>4.4679999999999997E-2</v>
      </c>
      <c r="E1059" s="97" t="s">
        <v>127</v>
      </c>
    </row>
    <row r="1060" spans="1:5" x14ac:dyDescent="0.25">
      <c r="A1060" s="94">
        <v>5.9205479452054792</v>
      </c>
      <c r="B1060" s="98" t="s">
        <v>141</v>
      </c>
      <c r="C1060" s="95">
        <v>47908</v>
      </c>
      <c r="D1060" s="96">
        <v>5.5719999999999999E-2</v>
      </c>
      <c r="E1060" s="97" t="s">
        <v>127</v>
      </c>
    </row>
    <row r="1061" spans="1:5" x14ac:dyDescent="0.25">
      <c r="A1061" s="94">
        <v>5.9205479452054792</v>
      </c>
      <c r="B1061" s="98" t="s">
        <v>145</v>
      </c>
      <c r="C1061" s="95">
        <v>47908</v>
      </c>
      <c r="D1061" s="96">
        <v>5.4550000000000001E-2</v>
      </c>
      <c r="E1061" s="97" t="s">
        <v>127</v>
      </c>
    </row>
    <row r="1062" spans="1:5" x14ac:dyDescent="0.25">
      <c r="A1062" s="94">
        <v>5.9260273972602739</v>
      </c>
      <c r="B1062" s="98" t="s">
        <v>163</v>
      </c>
      <c r="C1062" s="95">
        <v>47910</v>
      </c>
      <c r="D1062" s="96">
        <v>3.95E-2</v>
      </c>
      <c r="E1062" s="97" t="s">
        <v>127</v>
      </c>
    </row>
    <row r="1063" spans="1:5" x14ac:dyDescent="0.25">
      <c r="A1063" s="94">
        <v>5.9315068493150687</v>
      </c>
      <c r="B1063" s="98" t="s">
        <v>169</v>
      </c>
      <c r="C1063" s="95">
        <v>47912</v>
      </c>
      <c r="D1063" s="96">
        <v>3.261E-2</v>
      </c>
      <c r="E1063" s="97" t="s">
        <v>127</v>
      </c>
    </row>
    <row r="1064" spans="1:5" x14ac:dyDescent="0.25">
      <c r="A1064" s="94">
        <v>5.9452054794520546</v>
      </c>
      <c r="B1064" s="98" t="s">
        <v>133</v>
      </c>
      <c r="C1064" s="95">
        <v>47917</v>
      </c>
      <c r="D1064" s="96">
        <v>3.465E-2</v>
      </c>
      <c r="E1064" s="97" t="s">
        <v>127</v>
      </c>
    </row>
    <row r="1065" spans="1:5" x14ac:dyDescent="0.25">
      <c r="A1065" s="94">
        <v>5.9643835616438352</v>
      </c>
      <c r="B1065" s="98" t="s">
        <v>131</v>
      </c>
      <c r="C1065" s="95">
        <v>47924</v>
      </c>
      <c r="D1065" s="96">
        <v>0.03</v>
      </c>
      <c r="E1065" s="97" t="s">
        <v>127</v>
      </c>
    </row>
    <row r="1066" spans="1:5" x14ac:dyDescent="0.25">
      <c r="A1066" s="94">
        <v>5.9726027397260273</v>
      </c>
      <c r="B1066" s="98" t="s">
        <v>165</v>
      </c>
      <c r="C1066" s="95">
        <v>47927</v>
      </c>
      <c r="D1066" s="96">
        <v>7.1500000000000008E-2</v>
      </c>
      <c r="E1066" s="97" t="s">
        <v>127</v>
      </c>
    </row>
    <row r="1067" spans="1:5" x14ac:dyDescent="0.25">
      <c r="A1067" s="94">
        <v>6.0082191780821921</v>
      </c>
      <c r="B1067" s="98" t="s">
        <v>131</v>
      </c>
      <c r="C1067" s="95">
        <v>47940</v>
      </c>
      <c r="D1067" s="96">
        <v>7.85E-2</v>
      </c>
      <c r="E1067" s="97" t="s">
        <v>127</v>
      </c>
    </row>
    <row r="1068" spans="1:5" x14ac:dyDescent="0.25">
      <c r="A1068" s="94">
        <v>6.117808219178082</v>
      </c>
      <c r="B1068" s="98" t="s">
        <v>151</v>
      </c>
      <c r="C1068" s="95">
        <v>47980</v>
      </c>
      <c r="D1068" s="96">
        <v>2.8199999999999999E-2</v>
      </c>
      <c r="E1068" s="97" t="s">
        <v>127</v>
      </c>
    </row>
    <row r="1069" spans="1:5" x14ac:dyDescent="0.25">
      <c r="A1069" s="94">
        <v>6.1260273972602741</v>
      </c>
      <c r="B1069" s="98" t="s">
        <v>135</v>
      </c>
      <c r="C1069" s="95">
        <v>47983</v>
      </c>
      <c r="D1069" s="96">
        <v>5.2499999999999998E-2</v>
      </c>
      <c r="E1069" s="97" t="s">
        <v>127</v>
      </c>
    </row>
    <row r="1070" spans="1:5" x14ac:dyDescent="0.25">
      <c r="A1070" s="94">
        <v>6.1506849315068495</v>
      </c>
      <c r="B1070" s="98" t="s">
        <v>180</v>
      </c>
      <c r="C1070" s="95">
        <v>47992</v>
      </c>
      <c r="D1070" s="96">
        <v>4.9400000000000006E-2</v>
      </c>
      <c r="E1070" s="97" t="s">
        <v>127</v>
      </c>
    </row>
    <row r="1071" spans="1:5" x14ac:dyDescent="0.25">
      <c r="A1071" s="94">
        <v>6.1945205479452055</v>
      </c>
      <c r="B1071" s="98" t="s">
        <v>128</v>
      </c>
      <c r="C1071" s="95">
        <v>48008</v>
      </c>
      <c r="D1071" s="96">
        <v>2.9700000000000001E-2</v>
      </c>
      <c r="E1071" s="97" t="s">
        <v>127</v>
      </c>
    </row>
    <row r="1072" spans="1:5" x14ac:dyDescent="0.25">
      <c r="A1072" s="94">
        <v>6.2273972602739729</v>
      </c>
      <c r="B1072" s="98" t="s">
        <v>147</v>
      </c>
      <c r="C1072" s="95">
        <v>48020</v>
      </c>
      <c r="D1072" s="96">
        <v>4.7E-2</v>
      </c>
      <c r="E1072" s="97" t="s">
        <v>127</v>
      </c>
    </row>
    <row r="1073" spans="1:5" x14ac:dyDescent="0.25">
      <c r="A1073" s="94">
        <v>6.3506849315068497</v>
      </c>
      <c r="B1073" s="98" t="s">
        <v>156</v>
      </c>
      <c r="C1073" s="95">
        <v>48065</v>
      </c>
      <c r="D1073" s="96">
        <v>4.7370000000000002E-2</v>
      </c>
      <c r="E1073" s="97" t="s">
        <v>127</v>
      </c>
    </row>
    <row r="1074" spans="1:5" x14ac:dyDescent="0.25">
      <c r="A1074" s="94">
        <v>6.3698630136986303</v>
      </c>
      <c r="B1074" s="98" t="s">
        <v>155</v>
      </c>
      <c r="C1074" s="95">
        <v>48072</v>
      </c>
      <c r="D1074" s="96">
        <v>3.1329999999999997E-2</v>
      </c>
      <c r="E1074" s="97" t="s">
        <v>127</v>
      </c>
    </row>
    <row r="1075" spans="1:5" x14ac:dyDescent="0.25">
      <c r="A1075" s="94">
        <v>6.3726027397260276</v>
      </c>
      <c r="B1075" s="98" t="s">
        <v>134</v>
      </c>
      <c r="C1075" s="95">
        <v>48073</v>
      </c>
      <c r="D1075" s="96">
        <v>4.6500000000000007E-2</v>
      </c>
      <c r="E1075" s="97" t="s">
        <v>127</v>
      </c>
    </row>
    <row r="1076" spans="1:5" x14ac:dyDescent="0.25">
      <c r="A1076" s="94">
        <v>6.375342465753425</v>
      </c>
      <c r="B1076" s="98" t="s">
        <v>97</v>
      </c>
      <c r="C1076" s="95">
        <v>48074</v>
      </c>
      <c r="D1076" s="96">
        <v>4.4500000000000005E-2</v>
      </c>
      <c r="E1076" s="97" t="s">
        <v>127</v>
      </c>
    </row>
    <row r="1077" spans="1:5" x14ac:dyDescent="0.25">
      <c r="A1077" s="94">
        <v>6.4465753424657537</v>
      </c>
      <c r="B1077" s="98" t="s">
        <v>189</v>
      </c>
      <c r="C1077" s="95">
        <v>48100</v>
      </c>
      <c r="D1077" s="96">
        <v>4.1710000000000004E-2</v>
      </c>
      <c r="E1077" s="97" t="s">
        <v>127</v>
      </c>
    </row>
    <row r="1078" spans="1:5" x14ac:dyDescent="0.25">
      <c r="A1078" s="94">
        <v>6.4657534246575343</v>
      </c>
      <c r="B1078" s="98" t="s">
        <v>126</v>
      </c>
      <c r="C1078" s="95">
        <v>48107</v>
      </c>
      <c r="D1078" s="96">
        <v>4.8310000000000006E-2</v>
      </c>
      <c r="E1078" s="97" t="s">
        <v>127</v>
      </c>
    </row>
    <row r="1079" spans="1:5" x14ac:dyDescent="0.25">
      <c r="A1079" s="94">
        <v>6.4821917808219176</v>
      </c>
      <c r="B1079" s="98" t="s">
        <v>206</v>
      </c>
      <c r="C1079" s="95">
        <v>48113</v>
      </c>
      <c r="D1079" s="96">
        <v>2.9910000000000003E-2</v>
      </c>
      <c r="E1079" s="97" t="s">
        <v>127</v>
      </c>
    </row>
    <row r="1080" spans="1:5" x14ac:dyDescent="0.25">
      <c r="A1080" s="94">
        <v>6.506849315068493</v>
      </c>
      <c r="B1080" s="98" t="s">
        <v>207</v>
      </c>
      <c r="C1080" s="95">
        <v>48122</v>
      </c>
      <c r="D1080" s="96">
        <v>4.3120000000000006E-2</v>
      </c>
      <c r="E1080" s="97" t="s">
        <v>127</v>
      </c>
    </row>
    <row r="1081" spans="1:5" x14ac:dyDescent="0.25">
      <c r="A1081" s="94">
        <v>6.5123287671232877</v>
      </c>
      <c r="B1081" s="98" t="s">
        <v>145</v>
      </c>
      <c r="C1081" s="95">
        <v>48124</v>
      </c>
      <c r="D1081" s="96">
        <v>4.623E-2</v>
      </c>
      <c r="E1081" s="97" t="s">
        <v>127</v>
      </c>
    </row>
    <row r="1082" spans="1:5" x14ac:dyDescent="0.25">
      <c r="A1082" s="94">
        <v>6.515068493150685</v>
      </c>
      <c r="B1082" s="98" t="s">
        <v>173</v>
      </c>
      <c r="C1082" s="95">
        <v>48125</v>
      </c>
      <c r="D1082" s="96">
        <v>4.3479999999999998E-2</v>
      </c>
      <c r="E1082" s="97" t="s">
        <v>127</v>
      </c>
    </row>
    <row r="1083" spans="1:5" x14ac:dyDescent="0.25">
      <c r="A1083" s="94">
        <v>6.6219178082191785</v>
      </c>
      <c r="B1083" s="98" t="s">
        <v>175</v>
      </c>
      <c r="C1083" s="95">
        <v>48164</v>
      </c>
      <c r="D1083" s="96">
        <v>4.4500000000000005E-2</v>
      </c>
      <c r="E1083" s="97" t="s">
        <v>127</v>
      </c>
    </row>
    <row r="1084" spans="1:5" x14ac:dyDescent="0.25">
      <c r="A1084" s="94">
        <v>6.624657534246575</v>
      </c>
      <c r="B1084" s="98" t="s">
        <v>134</v>
      </c>
      <c r="C1084" s="95">
        <v>48165</v>
      </c>
      <c r="D1084" s="96">
        <v>2.8500000000000001E-2</v>
      </c>
      <c r="E1084" s="97" t="s">
        <v>127</v>
      </c>
    </row>
    <row r="1085" spans="1:5" x14ac:dyDescent="0.25">
      <c r="A1085" s="94">
        <v>6.6493150684931503</v>
      </c>
      <c r="B1085" s="98" t="s">
        <v>201</v>
      </c>
      <c r="C1085" s="95">
        <v>48174</v>
      </c>
      <c r="D1085" s="96">
        <v>4.7110000000000006E-2</v>
      </c>
      <c r="E1085" s="97" t="s">
        <v>127</v>
      </c>
    </row>
    <row r="1086" spans="1:5" x14ac:dyDescent="0.25">
      <c r="A1086" s="94">
        <v>6.6575342465753424</v>
      </c>
      <c r="B1086" s="98" t="s">
        <v>164</v>
      </c>
      <c r="C1086" s="95">
        <v>48177</v>
      </c>
      <c r="D1086" s="96">
        <v>3.9830000000000004E-2</v>
      </c>
      <c r="E1086" s="97" t="s">
        <v>127</v>
      </c>
    </row>
    <row r="1087" spans="1:5" x14ac:dyDescent="0.25">
      <c r="A1087" s="94">
        <v>6.6739726027397257</v>
      </c>
      <c r="B1087" s="98" t="s">
        <v>166</v>
      </c>
      <c r="C1087" s="95">
        <v>48183</v>
      </c>
      <c r="D1087" s="96">
        <v>3.3000000000000002E-2</v>
      </c>
      <c r="E1087" s="97" t="s">
        <v>127</v>
      </c>
    </row>
    <row r="1088" spans="1:5" x14ac:dyDescent="0.25">
      <c r="A1088" s="94">
        <v>6.6986301369863011</v>
      </c>
      <c r="B1088" s="98" t="s">
        <v>153</v>
      </c>
      <c r="C1088" s="95">
        <v>48192</v>
      </c>
      <c r="D1088" s="96">
        <v>3.5299999999999998E-2</v>
      </c>
      <c r="E1088" s="97" t="s">
        <v>127</v>
      </c>
    </row>
    <row r="1089" spans="1:5" x14ac:dyDescent="0.25">
      <c r="A1089" s="94">
        <v>6.7123287671232879</v>
      </c>
      <c r="B1089" s="98" t="s">
        <v>161</v>
      </c>
      <c r="C1089" s="95">
        <v>48197</v>
      </c>
      <c r="D1089" s="96">
        <v>4.1500000000000002E-2</v>
      </c>
      <c r="E1089" s="97" t="s">
        <v>127</v>
      </c>
    </row>
    <row r="1090" spans="1:5" x14ac:dyDescent="0.25">
      <c r="A1090" s="94">
        <v>6.7534246575342465</v>
      </c>
      <c r="B1090" s="98" t="s">
        <v>131</v>
      </c>
      <c r="C1090" s="95">
        <v>48212</v>
      </c>
      <c r="D1090" s="96">
        <v>7.6499999999999999E-2</v>
      </c>
      <c r="E1090" s="97" t="s">
        <v>127</v>
      </c>
    </row>
    <row r="1091" spans="1:5" x14ac:dyDescent="0.25">
      <c r="A1091" s="94">
        <v>6.7890410958904113</v>
      </c>
      <c r="B1091" s="98" t="s">
        <v>153</v>
      </c>
      <c r="C1091" s="95">
        <v>48225</v>
      </c>
      <c r="D1091" s="96">
        <v>5.0199999999999995E-2</v>
      </c>
      <c r="E1091" s="97" t="s">
        <v>127</v>
      </c>
    </row>
    <row r="1092" spans="1:5" x14ac:dyDescent="0.25">
      <c r="A1092" s="94">
        <v>6.7972602739726025</v>
      </c>
      <c r="B1092" s="98" t="s">
        <v>155</v>
      </c>
      <c r="C1092" s="95">
        <v>48228</v>
      </c>
      <c r="D1092" s="96">
        <v>4.7320000000000001E-2</v>
      </c>
      <c r="E1092" s="97" t="s">
        <v>127</v>
      </c>
    </row>
    <row r="1093" spans="1:5" x14ac:dyDescent="0.25">
      <c r="A1093" s="94">
        <v>6.8438356164383558</v>
      </c>
      <c r="B1093" s="98" t="s">
        <v>203</v>
      </c>
      <c r="C1093" s="95">
        <v>48245</v>
      </c>
      <c r="D1093" s="96">
        <v>4.616E-2</v>
      </c>
      <c r="E1093" s="97" t="s">
        <v>127</v>
      </c>
    </row>
    <row r="1094" spans="1:5" x14ac:dyDescent="0.25">
      <c r="A1094" s="94">
        <v>6.8547945205479452</v>
      </c>
      <c r="B1094" s="98" t="s">
        <v>199</v>
      </c>
      <c r="C1094" s="95">
        <v>48249</v>
      </c>
      <c r="D1094" s="96">
        <v>7.0999999999999994E-2</v>
      </c>
      <c r="E1094" s="97" t="s">
        <v>127</v>
      </c>
    </row>
    <row r="1095" spans="1:5" x14ac:dyDescent="0.25">
      <c r="A1095" s="94">
        <v>6.904109589041096</v>
      </c>
      <c r="B1095" s="98" t="s">
        <v>131</v>
      </c>
      <c r="C1095" s="95">
        <v>48267</v>
      </c>
      <c r="D1095" s="96">
        <v>7.2999999999999995E-2</v>
      </c>
      <c r="E1095" s="97" t="s">
        <v>127</v>
      </c>
    </row>
    <row r="1096" spans="1:5" x14ac:dyDescent="0.25">
      <c r="A1096" s="94">
        <v>6.9232876712328766</v>
      </c>
      <c r="B1096" s="98" t="s">
        <v>184</v>
      </c>
      <c r="C1096" s="95">
        <v>48274</v>
      </c>
      <c r="D1096" s="96">
        <v>6.8499999999999991E-2</v>
      </c>
      <c r="E1096" s="97" t="s">
        <v>127</v>
      </c>
    </row>
    <row r="1097" spans="1:5" x14ac:dyDescent="0.25">
      <c r="A1097" s="94">
        <v>6.9232876712328766</v>
      </c>
      <c r="B1097" s="98" t="s">
        <v>145</v>
      </c>
      <c r="C1097" s="95">
        <v>48274</v>
      </c>
      <c r="D1097" s="96">
        <v>4.6710000000000002E-2</v>
      </c>
      <c r="E1097" s="97" t="s">
        <v>127</v>
      </c>
    </row>
    <row r="1098" spans="1:5" x14ac:dyDescent="0.25">
      <c r="A1098" s="94">
        <v>6.9369863013698634</v>
      </c>
      <c r="B1098" s="98" t="s">
        <v>162</v>
      </c>
      <c r="C1098" s="95">
        <v>48279</v>
      </c>
      <c r="D1098" s="96">
        <v>4.4999999999999998E-2</v>
      </c>
      <c r="E1098" s="97" t="s">
        <v>127</v>
      </c>
    </row>
    <row r="1099" spans="1:5" x14ac:dyDescent="0.25">
      <c r="A1099" s="94">
        <v>6.9397260273972599</v>
      </c>
      <c r="B1099" s="98" t="s">
        <v>196</v>
      </c>
      <c r="C1099" s="95">
        <v>48280</v>
      </c>
      <c r="D1099" s="96">
        <v>4.641E-2</v>
      </c>
      <c r="E1099" s="97" t="s">
        <v>127</v>
      </c>
    </row>
    <row r="1100" spans="1:5" x14ac:dyDescent="0.25">
      <c r="A1100" s="94">
        <v>6.9616438356164387</v>
      </c>
      <c r="B1100" s="98" t="s">
        <v>171</v>
      </c>
      <c r="C1100" s="95">
        <v>48288</v>
      </c>
      <c r="D1100" s="96">
        <v>5.3040000000000004E-2</v>
      </c>
      <c r="E1100" s="97" t="s">
        <v>127</v>
      </c>
    </row>
    <row r="1101" spans="1:5" x14ac:dyDescent="0.25">
      <c r="A1101" s="94">
        <v>6.9917808219178079</v>
      </c>
      <c r="B1101" s="98" t="s">
        <v>189</v>
      </c>
      <c r="C1101" s="95">
        <v>48299</v>
      </c>
      <c r="D1101" s="96">
        <v>4.0899999999999999E-2</v>
      </c>
      <c r="E1101" s="97" t="s">
        <v>127</v>
      </c>
    </row>
    <row r="1102" spans="1:5" x14ac:dyDescent="0.25">
      <c r="A1102" s="94">
        <v>6.9972602739726026</v>
      </c>
      <c r="B1102" s="98" t="s">
        <v>193</v>
      </c>
      <c r="C1102" s="95">
        <v>48301</v>
      </c>
      <c r="D1102" s="96">
        <v>5.0220000000000001E-2</v>
      </c>
      <c r="E1102" s="97" t="s">
        <v>127</v>
      </c>
    </row>
    <row r="1103" spans="1:5" x14ac:dyDescent="0.25">
      <c r="A1103" s="94">
        <v>7.0465753424657533</v>
      </c>
      <c r="B1103" s="98" t="s">
        <v>157</v>
      </c>
      <c r="C1103" s="95">
        <v>48319</v>
      </c>
      <c r="D1103" s="96">
        <v>4.2500000000000003E-2</v>
      </c>
      <c r="E1103" s="97" t="s">
        <v>127</v>
      </c>
    </row>
    <row r="1104" spans="1:5" x14ac:dyDescent="0.25">
      <c r="A1104" s="94">
        <v>7.0493150684931507</v>
      </c>
      <c r="B1104" s="98" t="s">
        <v>135</v>
      </c>
      <c r="C1104" s="95">
        <v>48320</v>
      </c>
      <c r="D1104" s="96">
        <v>4.3899999999999995E-2</v>
      </c>
      <c r="E1104" s="97" t="s">
        <v>127</v>
      </c>
    </row>
    <row r="1105" spans="1:5" x14ac:dyDescent="0.25">
      <c r="A1105" s="94">
        <v>7.1205479452054794</v>
      </c>
      <c r="B1105" s="98" t="s">
        <v>128</v>
      </c>
      <c r="C1105" s="95">
        <v>48346</v>
      </c>
      <c r="D1105" s="96">
        <v>5.33E-2</v>
      </c>
      <c r="E1105" s="97" t="s">
        <v>127</v>
      </c>
    </row>
    <row r="1106" spans="1:5" x14ac:dyDescent="0.25">
      <c r="A1106" s="94">
        <v>7.1369863013698627</v>
      </c>
      <c r="B1106" s="98" t="s">
        <v>164</v>
      </c>
      <c r="C1106" s="95">
        <v>48352</v>
      </c>
      <c r="D1106" s="96">
        <v>5.849E-2</v>
      </c>
      <c r="E1106" s="97" t="s">
        <v>127</v>
      </c>
    </row>
    <row r="1107" spans="1:5" x14ac:dyDescent="0.25">
      <c r="A1107" s="94">
        <v>7.2054794520547949</v>
      </c>
      <c r="B1107" s="98" t="s">
        <v>141</v>
      </c>
      <c r="C1107" s="95">
        <v>48377</v>
      </c>
      <c r="D1107" s="96">
        <v>5.4550000000000001E-2</v>
      </c>
      <c r="E1107" s="97" t="s">
        <v>127</v>
      </c>
    </row>
    <row r="1108" spans="1:5" x14ac:dyDescent="0.25">
      <c r="A1108" s="94">
        <v>7.2219178082191782</v>
      </c>
      <c r="B1108" s="98" t="s">
        <v>174</v>
      </c>
      <c r="C1108" s="95">
        <v>48383</v>
      </c>
      <c r="D1108" s="96">
        <v>7.2000000000000008E-2</v>
      </c>
      <c r="E1108" s="97" t="s">
        <v>127</v>
      </c>
    </row>
    <row r="1109" spans="1:5" x14ac:dyDescent="0.25">
      <c r="A1109" s="94">
        <v>7.2383561643835614</v>
      </c>
      <c r="B1109" s="98" t="s">
        <v>160</v>
      </c>
      <c r="C1109" s="95">
        <v>48389</v>
      </c>
      <c r="D1109" s="96">
        <v>6.003E-2</v>
      </c>
      <c r="E1109" s="97" t="s">
        <v>127</v>
      </c>
    </row>
    <row r="1110" spans="1:5" x14ac:dyDescent="0.25">
      <c r="A1110" s="94">
        <v>7.4273972602739722</v>
      </c>
      <c r="B1110" s="98" t="s">
        <v>181</v>
      </c>
      <c r="C1110" s="95">
        <v>48458</v>
      </c>
      <c r="D1110" s="96">
        <v>2.8549999999999999E-2</v>
      </c>
      <c r="E1110" s="97" t="s">
        <v>127</v>
      </c>
    </row>
    <row r="1111" spans="1:5" x14ac:dyDescent="0.25">
      <c r="A1111" s="94">
        <v>7.4602739726027396</v>
      </c>
      <c r="B1111" s="98" t="s">
        <v>184</v>
      </c>
      <c r="C1111" s="95">
        <v>48470</v>
      </c>
      <c r="D1111" s="96">
        <v>5.008E-2</v>
      </c>
      <c r="E1111" s="97" t="s">
        <v>127</v>
      </c>
    </row>
    <row r="1112" spans="1:5" x14ac:dyDescent="0.25">
      <c r="A1112" s="94">
        <v>7.5095890410958903</v>
      </c>
      <c r="B1112" s="98" t="s">
        <v>126</v>
      </c>
      <c r="C1112" s="95">
        <v>48488</v>
      </c>
      <c r="D1112" s="96">
        <v>3.1469999999999998E-2</v>
      </c>
      <c r="E1112" s="97" t="s">
        <v>127</v>
      </c>
    </row>
    <row r="1113" spans="1:5" x14ac:dyDescent="0.25">
      <c r="A1113" s="94">
        <v>7.6164383561643838</v>
      </c>
      <c r="B1113" s="98" t="s">
        <v>174</v>
      </c>
      <c r="C1113" s="95">
        <v>48527</v>
      </c>
      <c r="D1113" s="96">
        <v>6.0999999999999999E-2</v>
      </c>
      <c r="E1113" s="97" t="s">
        <v>127</v>
      </c>
    </row>
    <row r="1114" spans="1:5" x14ac:dyDescent="0.25">
      <c r="A1114" s="94">
        <v>7.6164383561643838</v>
      </c>
      <c r="B1114" s="98" t="s">
        <v>167</v>
      </c>
      <c r="C1114" s="95">
        <v>48527</v>
      </c>
      <c r="D1114" s="96">
        <v>5.8799999999999998E-2</v>
      </c>
      <c r="E1114" s="97" t="s">
        <v>127</v>
      </c>
    </row>
    <row r="1115" spans="1:5" x14ac:dyDescent="0.25">
      <c r="A1115" s="94">
        <v>7.6191780821917812</v>
      </c>
      <c r="B1115" s="98" t="s">
        <v>131</v>
      </c>
      <c r="C1115" s="95">
        <v>48528</v>
      </c>
      <c r="D1115" s="96">
        <v>5.8499999999999996E-2</v>
      </c>
      <c r="E1115" s="97" t="s">
        <v>127</v>
      </c>
    </row>
    <row r="1116" spans="1:5" x14ac:dyDescent="0.25">
      <c r="A1116" s="94">
        <v>7.6328767123287671</v>
      </c>
      <c r="B1116" s="98" t="s">
        <v>134</v>
      </c>
      <c r="C1116" s="95">
        <v>48533</v>
      </c>
      <c r="D1116" s="96">
        <v>5.2499999999999998E-2</v>
      </c>
      <c r="E1116" s="97" t="s">
        <v>127</v>
      </c>
    </row>
    <row r="1117" spans="1:5" x14ac:dyDescent="0.25">
      <c r="A1117" s="94">
        <v>7.6328767123287671</v>
      </c>
      <c r="B1117" s="98" t="s">
        <v>208</v>
      </c>
      <c r="C1117" s="95">
        <v>48533</v>
      </c>
      <c r="D1117" s="96">
        <v>4.9509999999999998E-2</v>
      </c>
      <c r="E1117" s="97" t="s">
        <v>127</v>
      </c>
    </row>
    <row r="1118" spans="1:5" x14ac:dyDescent="0.25">
      <c r="A1118" s="94">
        <v>7.7315068493150685</v>
      </c>
      <c r="B1118" s="98" t="s">
        <v>147</v>
      </c>
      <c r="C1118" s="95">
        <v>48569</v>
      </c>
      <c r="D1118" s="96">
        <v>4.99E-2</v>
      </c>
      <c r="E1118" s="97" t="s">
        <v>127</v>
      </c>
    </row>
    <row r="1119" spans="1:5" x14ac:dyDescent="0.25">
      <c r="A1119" s="94">
        <v>7.8630136986301373</v>
      </c>
      <c r="B1119" s="98" t="s">
        <v>183</v>
      </c>
      <c r="C1119" s="95">
        <v>48617</v>
      </c>
      <c r="D1119" s="96">
        <v>4.657E-2</v>
      </c>
      <c r="E1119" s="97" t="s">
        <v>127</v>
      </c>
    </row>
    <row r="1120" spans="1:5" x14ac:dyDescent="0.25">
      <c r="A1120" s="94">
        <v>7.882191780821918</v>
      </c>
      <c r="B1120" s="98" t="s">
        <v>181</v>
      </c>
      <c r="C1120" s="95">
        <v>48624</v>
      </c>
      <c r="D1120" s="96">
        <v>5.9800000000000006E-2</v>
      </c>
      <c r="E1120" s="97" t="s">
        <v>127</v>
      </c>
    </row>
    <row r="1121" spans="1:5" x14ac:dyDescent="0.25">
      <c r="A1121" s="94">
        <v>7.8876712328767127</v>
      </c>
      <c r="B1121" s="98" t="s">
        <v>206</v>
      </c>
      <c r="C1121" s="95">
        <v>48626</v>
      </c>
      <c r="D1121" s="96">
        <v>5.2990000000000002E-2</v>
      </c>
      <c r="E1121" s="97" t="s">
        <v>127</v>
      </c>
    </row>
    <row r="1122" spans="1:5" x14ac:dyDescent="0.25">
      <c r="A1122" s="94">
        <v>7.8904109589041092</v>
      </c>
      <c r="B1122" s="98" t="s">
        <v>184</v>
      </c>
      <c r="C1122" s="95">
        <v>48627</v>
      </c>
      <c r="D1122" s="96">
        <v>6.54E-2</v>
      </c>
      <c r="E1122" s="97" t="s">
        <v>127</v>
      </c>
    </row>
    <row r="1123" spans="1:5" x14ac:dyDescent="0.25">
      <c r="A1123" s="94">
        <v>7.8904109589041092</v>
      </c>
      <c r="B1123" s="98" t="s">
        <v>164</v>
      </c>
      <c r="C1123" s="95">
        <v>48627</v>
      </c>
      <c r="D1123" s="96">
        <v>6.3799999999999996E-2</v>
      </c>
      <c r="E1123" s="97" t="s">
        <v>127</v>
      </c>
    </row>
    <row r="1124" spans="1:5" x14ac:dyDescent="0.25">
      <c r="A1124" s="94">
        <v>7.9232876712328766</v>
      </c>
      <c r="B1124" s="98" t="s">
        <v>160</v>
      </c>
      <c r="C1124" s="95">
        <v>48639</v>
      </c>
      <c r="D1124" s="96">
        <v>5.4000000000000006E-2</v>
      </c>
      <c r="E1124" s="97" t="s">
        <v>127</v>
      </c>
    </row>
    <row r="1125" spans="1:5" x14ac:dyDescent="0.25">
      <c r="A1125" s="94">
        <v>7.9232876712328766</v>
      </c>
      <c r="B1125" s="98" t="s">
        <v>199</v>
      </c>
      <c r="C1125" s="95">
        <v>48639</v>
      </c>
      <c r="D1125" s="96">
        <v>6.6900000000000001E-2</v>
      </c>
      <c r="E1125" s="97" t="s">
        <v>127</v>
      </c>
    </row>
    <row r="1126" spans="1:5" x14ac:dyDescent="0.25">
      <c r="A1126" s="94">
        <v>7.9972602739726026</v>
      </c>
      <c r="B1126" s="98" t="s">
        <v>134</v>
      </c>
      <c r="C1126" s="95">
        <v>48666</v>
      </c>
      <c r="D1126" s="96">
        <v>4.9500000000000002E-2</v>
      </c>
      <c r="E1126" s="97" t="s">
        <v>127</v>
      </c>
    </row>
    <row r="1127" spans="1:5" x14ac:dyDescent="0.25">
      <c r="A1127" s="94">
        <v>8.1589041095890416</v>
      </c>
      <c r="B1127" s="98" t="s">
        <v>174</v>
      </c>
      <c r="C1127" s="95">
        <v>48725</v>
      </c>
      <c r="D1127" s="96">
        <v>5.3600000000000002E-2</v>
      </c>
      <c r="E1127" s="97" t="s">
        <v>127</v>
      </c>
    </row>
    <row r="1128" spans="1:5" x14ac:dyDescent="0.25">
      <c r="A1128" s="94">
        <v>8.2301369863013694</v>
      </c>
      <c r="B1128" s="98" t="s">
        <v>147</v>
      </c>
      <c r="C1128" s="95">
        <v>48751</v>
      </c>
      <c r="D1128" s="96">
        <v>4.1319999999999996E-2</v>
      </c>
      <c r="E1128" s="97" t="s">
        <v>127</v>
      </c>
    </row>
    <row r="1129" spans="1:5" x14ac:dyDescent="0.25">
      <c r="A1129" s="94">
        <v>8.24931506849315</v>
      </c>
      <c r="B1129" s="98" t="s">
        <v>153</v>
      </c>
      <c r="C1129" s="95">
        <v>48758</v>
      </c>
      <c r="D1129" s="96">
        <v>5.2199999999999996E-2</v>
      </c>
      <c r="E1129" s="97" t="s">
        <v>127</v>
      </c>
    </row>
    <row r="1130" spans="1:5" x14ac:dyDescent="0.25">
      <c r="A1130" s="94">
        <v>8.287671232876713</v>
      </c>
      <c r="B1130" s="98" t="s">
        <v>175</v>
      </c>
      <c r="C1130" s="95">
        <v>48772</v>
      </c>
      <c r="D1130" s="96">
        <v>5.7500000000000002E-2</v>
      </c>
      <c r="E1130" s="97" t="s">
        <v>127</v>
      </c>
    </row>
    <row r="1131" spans="1:5" x14ac:dyDescent="0.25">
      <c r="A1131" s="94">
        <v>8.4082191780821915</v>
      </c>
      <c r="B1131" s="98" t="s">
        <v>208</v>
      </c>
      <c r="C1131" s="95">
        <v>48816</v>
      </c>
      <c r="D1131" s="96">
        <v>6.9500000000000006E-2</v>
      </c>
      <c r="E1131" s="97" t="s">
        <v>127</v>
      </c>
    </row>
    <row r="1132" spans="1:5" x14ac:dyDescent="0.25">
      <c r="A1132" s="94">
        <v>8.4465753424657528</v>
      </c>
      <c r="B1132" s="98" t="s">
        <v>134</v>
      </c>
      <c r="C1132" s="95">
        <v>48830</v>
      </c>
      <c r="D1132" s="96">
        <v>5.7500000000000002E-2</v>
      </c>
      <c r="E1132" s="97" t="s">
        <v>127</v>
      </c>
    </row>
    <row r="1133" spans="1:5" x14ac:dyDescent="0.25">
      <c r="A1133" s="94">
        <v>8.4821917808219176</v>
      </c>
      <c r="B1133" s="98" t="s">
        <v>174</v>
      </c>
      <c r="C1133" s="95">
        <v>48843</v>
      </c>
      <c r="D1133" s="96">
        <v>3.1E-2</v>
      </c>
      <c r="E1133" s="97" t="s">
        <v>127</v>
      </c>
    </row>
    <row r="1134" spans="1:5" x14ac:dyDescent="0.25">
      <c r="A1134" s="94">
        <v>8.4821917808219176</v>
      </c>
      <c r="B1134" s="98" t="s">
        <v>157</v>
      </c>
      <c r="C1134" s="95">
        <v>48843</v>
      </c>
      <c r="D1134" s="96">
        <v>5.9000000000000004E-2</v>
      </c>
      <c r="E1134" s="97" t="s">
        <v>127</v>
      </c>
    </row>
    <row r="1135" spans="1:5" x14ac:dyDescent="0.25">
      <c r="A1135" s="94">
        <v>8.5835616438356173</v>
      </c>
      <c r="B1135" s="98" t="s">
        <v>167</v>
      </c>
      <c r="C1135" s="95">
        <v>48880</v>
      </c>
      <c r="D1135" s="96">
        <v>5.2919999999999995E-2</v>
      </c>
      <c r="E1135" s="97" t="s">
        <v>127</v>
      </c>
    </row>
    <row r="1136" spans="1:5" x14ac:dyDescent="0.25">
      <c r="A1136" s="94">
        <v>8.6136986301369856</v>
      </c>
      <c r="B1136" s="98" t="s">
        <v>189</v>
      </c>
      <c r="C1136" s="95">
        <v>48891</v>
      </c>
      <c r="D1136" s="96">
        <v>5.6769999999999994E-2</v>
      </c>
      <c r="E1136" s="97" t="s">
        <v>127</v>
      </c>
    </row>
    <row r="1137" spans="1:5" x14ac:dyDescent="0.25">
      <c r="A1137" s="94">
        <v>8.7917808219178077</v>
      </c>
      <c r="B1137" s="98" t="s">
        <v>153</v>
      </c>
      <c r="C1137" s="95">
        <v>48956</v>
      </c>
      <c r="D1137" s="96">
        <v>5.21E-2</v>
      </c>
      <c r="E1137" s="97" t="s">
        <v>127</v>
      </c>
    </row>
    <row r="1138" spans="1:5" x14ac:dyDescent="0.25">
      <c r="A1138" s="94">
        <v>8.8273972602739725</v>
      </c>
      <c r="B1138" s="98" t="s">
        <v>126</v>
      </c>
      <c r="C1138" s="95">
        <v>48969</v>
      </c>
      <c r="D1138" s="96">
        <v>5.9729999999999998E-2</v>
      </c>
      <c r="E1138" s="97" t="s">
        <v>127</v>
      </c>
    </row>
    <row r="1139" spans="1:5" x14ac:dyDescent="0.25">
      <c r="A1139" s="94">
        <v>8.868493150684932</v>
      </c>
      <c r="B1139" s="98" t="s">
        <v>164</v>
      </c>
      <c r="C1139" s="95">
        <v>48984</v>
      </c>
      <c r="D1139" s="96">
        <v>6.59E-2</v>
      </c>
      <c r="E1139" s="97" t="s">
        <v>127</v>
      </c>
    </row>
    <row r="1140" spans="1:5" x14ac:dyDescent="0.25">
      <c r="A1140" s="94">
        <v>8.8849315068493144</v>
      </c>
      <c r="B1140" s="98" t="s">
        <v>134</v>
      </c>
      <c r="C1140" s="95">
        <v>48990</v>
      </c>
      <c r="D1140" s="96">
        <v>5.0999999999999997E-2</v>
      </c>
      <c r="E1140" s="97" t="s">
        <v>127</v>
      </c>
    </row>
    <row r="1141" spans="1:5" x14ac:dyDescent="0.25">
      <c r="A1141" s="94">
        <v>8.9095890410958898</v>
      </c>
      <c r="B1141" s="98" t="s">
        <v>186</v>
      </c>
      <c r="C1141" s="95">
        <v>48999</v>
      </c>
      <c r="D1141" s="96">
        <v>6.3200000000000006E-2</v>
      </c>
      <c r="E1141" s="97" t="s">
        <v>127</v>
      </c>
    </row>
    <row r="1142" spans="1:5" x14ac:dyDescent="0.25">
      <c r="A1142" s="94">
        <v>8.9205479452054792</v>
      </c>
      <c r="B1142" s="98" t="s">
        <v>160</v>
      </c>
      <c r="C1142" s="95">
        <v>49003</v>
      </c>
      <c r="D1142" s="96">
        <v>5.6989999999999999E-2</v>
      </c>
      <c r="E1142" s="97" t="s">
        <v>127</v>
      </c>
    </row>
    <row r="1143" spans="1:5" x14ac:dyDescent="0.25">
      <c r="A1143" s="94">
        <v>8.9589041095890405</v>
      </c>
      <c r="B1143" s="98" t="s">
        <v>138</v>
      </c>
      <c r="C1143" s="95">
        <v>49017</v>
      </c>
      <c r="D1143" s="96">
        <v>5.1409999999999997E-2</v>
      </c>
      <c r="E1143" s="97" t="s">
        <v>127</v>
      </c>
    </row>
    <row r="1144" spans="1:5" x14ac:dyDescent="0.25">
      <c r="A1144" s="94">
        <v>9.0739726027397261</v>
      </c>
      <c r="B1144" s="98" t="s">
        <v>181</v>
      </c>
      <c r="C1144" s="95">
        <v>49059</v>
      </c>
      <c r="D1144" s="96">
        <v>5.4390000000000001E-2</v>
      </c>
      <c r="E1144" s="97" t="s">
        <v>127</v>
      </c>
    </row>
    <row r="1145" spans="1:5" x14ac:dyDescent="0.25">
      <c r="A1145" s="94">
        <v>9.1972602739726028</v>
      </c>
      <c r="B1145" s="98" t="s">
        <v>184</v>
      </c>
      <c r="C1145" s="95">
        <v>49104</v>
      </c>
      <c r="D1145" s="96">
        <v>6.0499999999999998E-2</v>
      </c>
      <c r="E1145" s="97" t="s">
        <v>127</v>
      </c>
    </row>
    <row r="1146" spans="1:5" x14ac:dyDescent="0.25">
      <c r="A1146" s="94">
        <v>9.2301369863013694</v>
      </c>
      <c r="B1146" s="98" t="s">
        <v>198</v>
      </c>
      <c r="C1146" s="95">
        <v>49116</v>
      </c>
      <c r="D1146" s="96">
        <v>5.5030000000000003E-2</v>
      </c>
      <c r="E1146" s="97" t="s">
        <v>127</v>
      </c>
    </row>
    <row r="1147" spans="1:5" x14ac:dyDescent="0.25">
      <c r="A1147" s="94">
        <v>9.2958904109589042</v>
      </c>
      <c r="B1147" s="98" t="s">
        <v>192</v>
      </c>
      <c r="C1147" s="95">
        <v>49140</v>
      </c>
      <c r="D1147" s="96">
        <v>0.05</v>
      </c>
      <c r="E1147" s="97" t="s">
        <v>127</v>
      </c>
    </row>
    <row r="1148" spans="1:5" x14ac:dyDescent="0.25">
      <c r="A1148" s="94">
        <v>9.4</v>
      </c>
      <c r="B1148" s="98" t="s">
        <v>174</v>
      </c>
      <c r="C1148" s="95">
        <v>49178</v>
      </c>
      <c r="D1148" s="96">
        <v>4.7300000000000002E-2</v>
      </c>
      <c r="E1148" s="97" t="s">
        <v>127</v>
      </c>
    </row>
    <row r="1149" spans="1:5" x14ac:dyDescent="0.25">
      <c r="A1149" s="94">
        <v>9.4054794520547951</v>
      </c>
      <c r="B1149" s="98" t="s">
        <v>131</v>
      </c>
      <c r="C1149" s="95">
        <v>49180</v>
      </c>
      <c r="D1149" s="96">
        <v>5.1500000000000004E-2</v>
      </c>
      <c r="E1149" s="97" t="s">
        <v>127</v>
      </c>
    </row>
    <row r="1150" spans="1:5" x14ac:dyDescent="0.25">
      <c r="A1150" s="94">
        <v>9.4575342465753423</v>
      </c>
      <c r="B1150" s="98" t="s">
        <v>188</v>
      </c>
      <c r="C1150" s="95">
        <v>49199</v>
      </c>
      <c r="D1150" s="96">
        <v>4.7539999999999999E-2</v>
      </c>
      <c r="E1150" s="97" t="s">
        <v>127</v>
      </c>
    </row>
    <row r="1151" spans="1:5" x14ac:dyDescent="0.25">
      <c r="A1151" s="94">
        <v>9.5315068493150683</v>
      </c>
      <c r="B1151" s="98" t="s">
        <v>190</v>
      </c>
      <c r="C1151" s="95">
        <v>49226</v>
      </c>
      <c r="D1151" s="96">
        <v>4.6950000000000006E-2</v>
      </c>
      <c r="E1151" s="97" t="s">
        <v>127</v>
      </c>
    </row>
    <row r="1152" spans="1:5" x14ac:dyDescent="0.25">
      <c r="A1152" s="94">
        <v>9.5616438356164384</v>
      </c>
      <c r="B1152" s="98" t="s">
        <v>167</v>
      </c>
      <c r="C1152" s="95">
        <v>49237</v>
      </c>
      <c r="D1152" s="96">
        <v>4.9589999999999995E-2</v>
      </c>
      <c r="E1152" s="97" t="s">
        <v>127</v>
      </c>
    </row>
    <row r="1153" spans="1:5" x14ac:dyDescent="0.25">
      <c r="A1153" s="94">
        <v>9.6520547945205486</v>
      </c>
      <c r="B1153" s="98" t="s">
        <v>163</v>
      </c>
      <c r="C1153" s="95">
        <v>49270</v>
      </c>
      <c r="D1153" s="96">
        <v>4.7300000000000002E-2</v>
      </c>
      <c r="E1153" s="97" t="s">
        <v>127</v>
      </c>
    </row>
    <row r="1154" spans="1:5" x14ac:dyDescent="0.25">
      <c r="A1154" s="94">
        <v>9.7315068493150694</v>
      </c>
      <c r="B1154" s="98" t="s">
        <v>147</v>
      </c>
      <c r="C1154" s="95">
        <v>49299</v>
      </c>
      <c r="D1154" s="96">
        <v>4.2699999999999995E-2</v>
      </c>
      <c r="E1154" s="97" t="s">
        <v>127</v>
      </c>
    </row>
    <row r="1155" spans="1:5" x14ac:dyDescent="0.25">
      <c r="A1155" s="94">
        <v>9.8356164383561637</v>
      </c>
      <c r="B1155" s="98" t="s">
        <v>221</v>
      </c>
      <c r="C1155" s="95">
        <v>49337</v>
      </c>
      <c r="D1155" s="96">
        <v>4.5679999999999998E-2</v>
      </c>
      <c r="E1155" s="97" t="s">
        <v>127</v>
      </c>
    </row>
    <row r="1156" spans="1:5" x14ac:dyDescent="0.25">
      <c r="A1156" s="94">
        <v>9.838356164383562</v>
      </c>
      <c r="B1156" s="98" t="s">
        <v>184</v>
      </c>
      <c r="C1156" s="95">
        <v>49338</v>
      </c>
      <c r="D1156" s="96">
        <v>6.1500000000000006E-2</v>
      </c>
      <c r="E1156" s="97" t="s">
        <v>127</v>
      </c>
    </row>
    <row r="1157" spans="1:5" x14ac:dyDescent="0.25">
      <c r="A1157" s="94">
        <v>9.8465753424657532</v>
      </c>
      <c r="B1157" s="98" t="s">
        <v>203</v>
      </c>
      <c r="C1157" s="95">
        <v>49341</v>
      </c>
      <c r="D1157" s="96">
        <v>4.9329999999999999E-2</v>
      </c>
      <c r="E1157" s="97" t="s">
        <v>127</v>
      </c>
    </row>
    <row r="1158" spans="1:5" x14ac:dyDescent="0.25">
      <c r="A1158" s="94">
        <v>9.8602739726027391</v>
      </c>
      <c r="B1158" s="98" t="s">
        <v>206</v>
      </c>
      <c r="C1158" s="95">
        <v>49346</v>
      </c>
      <c r="D1158" s="96">
        <v>4.743E-2</v>
      </c>
      <c r="E1158" s="97" t="s">
        <v>127</v>
      </c>
    </row>
    <row r="1159" spans="1:5" x14ac:dyDescent="0.25">
      <c r="A1159" s="94">
        <v>9.8602739726027391</v>
      </c>
      <c r="B1159" s="98" t="s">
        <v>225</v>
      </c>
      <c r="C1159" s="95">
        <v>49346</v>
      </c>
      <c r="D1159" s="96">
        <v>4.5730000000000007E-2</v>
      </c>
      <c r="E1159" s="97" t="s">
        <v>127</v>
      </c>
    </row>
    <row r="1160" spans="1:5" x14ac:dyDescent="0.25">
      <c r="A1160" s="94">
        <v>9.8986301369863021</v>
      </c>
      <c r="B1160" s="98" t="s">
        <v>128</v>
      </c>
      <c r="C1160" s="95">
        <v>49360</v>
      </c>
      <c r="D1160" s="96">
        <v>4.5749999999999999E-2</v>
      </c>
      <c r="E1160" s="97" t="s">
        <v>127</v>
      </c>
    </row>
    <row r="1161" spans="1:5" x14ac:dyDescent="0.25">
      <c r="A1161" s="94">
        <v>9.912328767123288</v>
      </c>
      <c r="B1161" s="98" t="s">
        <v>174</v>
      </c>
      <c r="C1161" s="95">
        <v>49365</v>
      </c>
      <c r="D1161" s="96">
        <v>4.5599999999999995E-2</v>
      </c>
      <c r="E1161" s="97" t="s">
        <v>127</v>
      </c>
    </row>
    <row r="1162" spans="1:5" x14ac:dyDescent="0.25">
      <c r="A1162" s="94">
        <v>9.9397260273972599</v>
      </c>
      <c r="B1162" s="98" t="s">
        <v>196</v>
      </c>
      <c r="C1162" s="95">
        <v>49375</v>
      </c>
      <c r="D1162" s="96">
        <v>5.0099999999999999E-2</v>
      </c>
      <c r="E1162" s="97" t="s">
        <v>127</v>
      </c>
    </row>
    <row r="1163" spans="1:5" x14ac:dyDescent="0.25">
      <c r="A1163" s="94">
        <v>9.9643835616438352</v>
      </c>
      <c r="B1163" s="98" t="s">
        <v>131</v>
      </c>
      <c r="C1163" s="95">
        <v>49384</v>
      </c>
      <c r="D1163" s="96">
        <v>6.0999999999999999E-2</v>
      </c>
      <c r="E1163" s="97" t="s">
        <v>127</v>
      </c>
    </row>
    <row r="1164" spans="1:5" x14ac:dyDescent="0.25">
      <c r="A1164" s="94">
        <v>10.435616438356165</v>
      </c>
      <c r="B1164" s="98" t="s">
        <v>186</v>
      </c>
      <c r="C1164" s="95">
        <v>49556</v>
      </c>
      <c r="D1164" s="96">
        <v>5.6100000000000004E-2</v>
      </c>
      <c r="E1164" s="97" t="s">
        <v>127</v>
      </c>
    </row>
    <row r="1165" spans="1:5" x14ac:dyDescent="0.25">
      <c r="A1165" s="94">
        <v>10.53972602739726</v>
      </c>
      <c r="B1165" s="98" t="s">
        <v>167</v>
      </c>
      <c r="C1165" s="95">
        <v>49594</v>
      </c>
      <c r="D1165" s="96">
        <v>4.5419999999999995E-2</v>
      </c>
      <c r="E1165" s="97" t="s">
        <v>127</v>
      </c>
    </row>
    <row r="1166" spans="1:5" x14ac:dyDescent="0.25">
      <c r="A1166" s="94">
        <v>10.547945205479452</v>
      </c>
      <c r="B1166" s="98" t="s">
        <v>183</v>
      </c>
      <c r="C1166" s="95">
        <v>49597</v>
      </c>
      <c r="D1166" s="96">
        <v>5.9699999999999996E-2</v>
      </c>
      <c r="E1166" s="97" t="s">
        <v>127</v>
      </c>
    </row>
    <row r="1167" spans="1:5" x14ac:dyDescent="0.25">
      <c r="A1167" s="94">
        <v>10.586301369863014</v>
      </c>
      <c r="B1167" s="98" t="s">
        <v>210</v>
      </c>
      <c r="C1167" s="95">
        <v>49611</v>
      </c>
      <c r="D1167" s="96">
        <v>6.0599999999999994E-2</v>
      </c>
      <c r="E1167" s="97" t="s">
        <v>127</v>
      </c>
    </row>
    <row r="1168" spans="1:5" x14ac:dyDescent="0.25">
      <c r="A1168" s="94">
        <v>10.616438356164384</v>
      </c>
      <c r="B1168" s="98" t="s">
        <v>209</v>
      </c>
      <c r="C1168" s="95">
        <v>49622</v>
      </c>
      <c r="D1168" s="96">
        <v>5.5999999999999994E-2</v>
      </c>
      <c r="E1168" s="97" t="s">
        <v>127</v>
      </c>
    </row>
    <row r="1169" spans="1:5" x14ac:dyDescent="0.25">
      <c r="A1169" s="94">
        <v>10.63013698630137</v>
      </c>
      <c r="B1169" s="98" t="s">
        <v>174</v>
      </c>
      <c r="C1169" s="95">
        <v>49627</v>
      </c>
      <c r="D1169" s="96">
        <v>5.57E-2</v>
      </c>
      <c r="E1169" s="97" t="s">
        <v>127</v>
      </c>
    </row>
    <row r="1170" spans="1:5" x14ac:dyDescent="0.25">
      <c r="A1170" s="94">
        <v>10.63013698630137</v>
      </c>
      <c r="B1170" s="98" t="s">
        <v>208</v>
      </c>
      <c r="C1170" s="95">
        <v>49627</v>
      </c>
      <c r="D1170" s="96">
        <v>5.67E-2</v>
      </c>
      <c r="E1170" s="97" t="s">
        <v>127</v>
      </c>
    </row>
    <row r="1171" spans="1:5" x14ac:dyDescent="0.25">
      <c r="A1171" s="94">
        <v>10.808219178082192</v>
      </c>
      <c r="B1171" s="98" t="s">
        <v>184</v>
      </c>
      <c r="C1171" s="95">
        <v>49692</v>
      </c>
      <c r="D1171" s="96">
        <v>5.9000000000000004E-2</v>
      </c>
      <c r="E1171" s="97" t="s">
        <v>127</v>
      </c>
    </row>
    <row r="1172" spans="1:5" x14ac:dyDescent="0.25">
      <c r="A1172" s="94">
        <v>10.882191780821918</v>
      </c>
      <c r="B1172" s="98" t="s">
        <v>97</v>
      </c>
      <c r="C1172" s="95">
        <v>49719</v>
      </c>
      <c r="D1172" s="96">
        <v>5.7500000000000002E-2</v>
      </c>
      <c r="E1172" s="97" t="s">
        <v>127</v>
      </c>
    </row>
    <row r="1173" spans="1:5" x14ac:dyDescent="0.25">
      <c r="A1173" s="94">
        <v>11.526027397260274</v>
      </c>
      <c r="B1173" s="98" t="s">
        <v>210</v>
      </c>
      <c r="C1173" s="95">
        <v>49954</v>
      </c>
      <c r="D1173" s="96">
        <v>5.79E-2</v>
      </c>
      <c r="E1173" s="97" t="s">
        <v>127</v>
      </c>
    </row>
    <row r="1174" spans="1:5" x14ac:dyDescent="0.25">
      <c r="A1174" s="94">
        <v>11.608219178082193</v>
      </c>
      <c r="B1174" s="98" t="s">
        <v>167</v>
      </c>
      <c r="C1174" s="95">
        <v>49984</v>
      </c>
      <c r="D1174" s="96">
        <v>5.8400000000000001E-2</v>
      </c>
      <c r="E1174" s="97" t="s">
        <v>127</v>
      </c>
    </row>
    <row r="1175" spans="1:5" x14ac:dyDescent="0.25">
      <c r="A1175" s="94">
        <v>11.728767123287671</v>
      </c>
      <c r="B1175" s="98" t="s">
        <v>151</v>
      </c>
      <c r="C1175" s="95">
        <v>50028</v>
      </c>
      <c r="D1175" s="96">
        <v>5.0799999999999998E-2</v>
      </c>
      <c r="E1175" s="97" t="s">
        <v>127</v>
      </c>
    </row>
    <row r="1176" spans="1:5" x14ac:dyDescent="0.25">
      <c r="A1176" s="94">
        <v>11.917808219178083</v>
      </c>
      <c r="B1176" s="98" t="s">
        <v>131</v>
      </c>
      <c r="C1176" s="95">
        <v>50097</v>
      </c>
      <c r="D1176" s="96">
        <v>6.1699999999999998E-2</v>
      </c>
      <c r="E1176" s="97" t="s">
        <v>127</v>
      </c>
    </row>
    <row r="1177" spans="1:5" x14ac:dyDescent="0.25">
      <c r="A1177" s="94">
        <v>11.994520547945205</v>
      </c>
      <c r="B1177" s="98" t="s">
        <v>159</v>
      </c>
      <c r="C1177" s="95">
        <v>50125</v>
      </c>
      <c r="D1177" s="96">
        <v>5.3899999999999997E-2</v>
      </c>
      <c r="E1177" s="97" t="s">
        <v>127</v>
      </c>
    </row>
    <row r="1178" spans="1:5" x14ac:dyDescent="0.25">
      <c r="A1178" s="94">
        <v>13.893150684931507</v>
      </c>
      <c r="B1178" s="98" t="s">
        <v>128</v>
      </c>
      <c r="C1178" s="95">
        <v>50818</v>
      </c>
      <c r="D1178" s="96">
        <v>8.0500000000000002E-2</v>
      </c>
      <c r="E1178" s="97" t="s">
        <v>127</v>
      </c>
    </row>
    <row r="1179" spans="1:5" x14ac:dyDescent="0.25">
      <c r="A1179" s="94">
        <v>13.926027397260274</v>
      </c>
      <c r="B1179" s="98" t="s">
        <v>184</v>
      </c>
      <c r="C1179" s="95">
        <v>50830</v>
      </c>
      <c r="D1179" s="96">
        <v>6.4500000000000002E-2</v>
      </c>
      <c r="E1179" s="97" t="s">
        <v>127</v>
      </c>
    </row>
    <row r="1180" spans="1:5" x14ac:dyDescent="0.25">
      <c r="A1180" s="94">
        <v>14.180821917808219</v>
      </c>
      <c r="B1180" s="98" t="s">
        <v>209</v>
      </c>
      <c r="C1180" s="95">
        <v>50923</v>
      </c>
      <c r="D1180" s="96">
        <v>6.0999999999999999E-2</v>
      </c>
      <c r="E1180" s="97" t="s">
        <v>127</v>
      </c>
    </row>
    <row r="1181" spans="1:5" x14ac:dyDescent="0.25">
      <c r="A1181" s="94">
        <v>14.268493150684931</v>
      </c>
      <c r="B1181" s="98" t="s">
        <v>189</v>
      </c>
      <c r="C1181" s="95">
        <v>50955</v>
      </c>
      <c r="D1181" s="96">
        <v>6.5099999999999991E-2</v>
      </c>
      <c r="E1181" s="97" t="s">
        <v>127</v>
      </c>
    </row>
    <row r="1182" spans="1:5" x14ac:dyDescent="0.25">
      <c r="A1182" s="94">
        <v>14.331506849315069</v>
      </c>
      <c r="B1182" s="98" t="s">
        <v>208</v>
      </c>
      <c r="C1182" s="95">
        <v>50978</v>
      </c>
      <c r="D1182" s="96">
        <v>5.9500000000000004E-2</v>
      </c>
      <c r="E1182" s="97" t="s">
        <v>127</v>
      </c>
    </row>
    <row r="1183" spans="1:5" x14ac:dyDescent="0.25">
      <c r="A1183" s="94">
        <v>14.432876712328767</v>
      </c>
      <c r="B1183" s="98" t="s">
        <v>174</v>
      </c>
      <c r="C1183" s="95">
        <v>51015</v>
      </c>
      <c r="D1183" s="96">
        <v>5.7500000000000002E-2</v>
      </c>
      <c r="E1183" s="97" t="s">
        <v>127</v>
      </c>
    </row>
    <row r="1184" spans="1:5" x14ac:dyDescent="0.25">
      <c r="A1184" s="94">
        <v>14.605479452054794</v>
      </c>
      <c r="B1184" s="98" t="s">
        <v>157</v>
      </c>
      <c r="C1184" s="95">
        <v>51078</v>
      </c>
      <c r="D1184" s="96">
        <v>6.6799999999999998E-2</v>
      </c>
      <c r="E1184" s="97" t="s">
        <v>127</v>
      </c>
    </row>
    <row r="1185" spans="1:5" x14ac:dyDescent="0.25">
      <c r="A1185" s="94">
        <v>14.61917808219178</v>
      </c>
      <c r="B1185" s="98" t="s">
        <v>157</v>
      </c>
      <c r="C1185" s="95">
        <v>51083</v>
      </c>
      <c r="D1185" s="96">
        <v>6.7500000000000004E-2</v>
      </c>
      <c r="E1185" s="97" t="s">
        <v>127</v>
      </c>
    </row>
    <row r="1186" spans="1:5" x14ac:dyDescent="0.25">
      <c r="A1186" s="94">
        <v>14.621917808219179</v>
      </c>
      <c r="B1186" s="98" t="s">
        <v>151</v>
      </c>
      <c r="C1186" s="95">
        <v>51084</v>
      </c>
      <c r="D1186" s="96">
        <v>5.3499999999999999E-2</v>
      </c>
      <c r="E1186" s="97" t="s">
        <v>127</v>
      </c>
    </row>
    <row r="1187" spans="1:5" x14ac:dyDescent="0.25">
      <c r="A1187" s="94">
        <v>14.641095890410959</v>
      </c>
      <c r="B1187" s="98" t="s">
        <v>185</v>
      </c>
      <c r="C1187" s="95">
        <v>51091</v>
      </c>
      <c r="D1187" s="96">
        <v>6.4500000000000002E-2</v>
      </c>
      <c r="E1187" s="97" t="s">
        <v>127</v>
      </c>
    </row>
    <row r="1188" spans="1:5" x14ac:dyDescent="0.25">
      <c r="A1188" s="94">
        <v>15.027397260273972</v>
      </c>
      <c r="B1188" s="98" t="s">
        <v>151</v>
      </c>
      <c r="C1188" s="95">
        <v>51232</v>
      </c>
      <c r="D1188" s="96">
        <v>5.33E-2</v>
      </c>
      <c r="E1188" s="97" t="s">
        <v>127</v>
      </c>
    </row>
    <row r="1189" spans="1:5" x14ac:dyDescent="0.25">
      <c r="A1189" s="94">
        <v>15.197260273972603</v>
      </c>
      <c r="B1189" s="98" t="s">
        <v>210</v>
      </c>
      <c r="C1189" s="95">
        <v>51294</v>
      </c>
      <c r="D1189" s="96">
        <v>6.6400000000000001E-2</v>
      </c>
      <c r="E1189" s="97" t="s">
        <v>127</v>
      </c>
    </row>
    <row r="1190" spans="1:5" x14ac:dyDescent="0.25">
      <c r="A1190" s="94">
        <v>15.219178082191782</v>
      </c>
      <c r="B1190" s="98" t="s">
        <v>208</v>
      </c>
      <c r="C1190" s="95">
        <v>51302</v>
      </c>
      <c r="D1190" s="96">
        <v>5.6100000000000004E-2</v>
      </c>
      <c r="E1190" s="97" t="s">
        <v>127</v>
      </c>
    </row>
    <row r="1191" spans="1:5" x14ac:dyDescent="0.25">
      <c r="A1191" s="94">
        <v>15.413698630136986</v>
      </c>
      <c r="B1191" s="98" t="s">
        <v>157</v>
      </c>
      <c r="C1191" s="95">
        <v>51373</v>
      </c>
      <c r="D1191" s="96">
        <v>6.1100000000000002E-2</v>
      </c>
      <c r="E1191" s="97" t="s">
        <v>127</v>
      </c>
    </row>
    <row r="1192" spans="1:5" x14ac:dyDescent="0.25">
      <c r="A1192" s="94">
        <v>15.506849315068493</v>
      </c>
      <c r="B1192" s="98" t="s">
        <v>174</v>
      </c>
      <c r="C1192" s="95">
        <v>51407</v>
      </c>
      <c r="D1192" s="96">
        <v>5.1200000000000002E-2</v>
      </c>
      <c r="E1192" s="97" t="s">
        <v>127</v>
      </c>
    </row>
    <row r="1193" spans="1:5" x14ac:dyDescent="0.25">
      <c r="A1193" s="94">
        <v>15.726027397260275</v>
      </c>
      <c r="B1193" s="98" t="s">
        <v>196</v>
      </c>
      <c r="C1193" s="95">
        <v>51487</v>
      </c>
      <c r="D1193" s="96">
        <v>5.7539999999999994E-2</v>
      </c>
      <c r="E1193" s="97" t="s">
        <v>127</v>
      </c>
    </row>
    <row r="1194" spans="1:5" x14ac:dyDescent="0.25">
      <c r="A1194" s="94">
        <v>15.986301369863014</v>
      </c>
      <c r="B1194" s="98" t="s">
        <v>157</v>
      </c>
      <c r="C1194" s="95">
        <v>51582</v>
      </c>
      <c r="D1194" s="96">
        <v>6.5599999999999992E-2</v>
      </c>
      <c r="E1194" s="97" t="s">
        <v>127</v>
      </c>
    </row>
    <row r="1195" spans="1:5" x14ac:dyDescent="0.25">
      <c r="A1195" s="94">
        <v>16.224657534246575</v>
      </c>
      <c r="B1195" s="98" t="s">
        <v>196</v>
      </c>
      <c r="C1195" s="95">
        <v>51669</v>
      </c>
      <c r="D1195" s="96">
        <v>6.0999999999999999E-2</v>
      </c>
      <c r="E1195" s="97" t="s">
        <v>127</v>
      </c>
    </row>
    <row r="1196" spans="1:5" x14ac:dyDescent="0.25">
      <c r="A1196" s="94">
        <v>16.589041095890412</v>
      </c>
      <c r="B1196" s="98" t="s">
        <v>165</v>
      </c>
      <c r="C1196" s="95">
        <v>51802</v>
      </c>
      <c r="D1196" s="96">
        <v>4.7910000000000001E-2</v>
      </c>
      <c r="E1196" s="97" t="s">
        <v>127</v>
      </c>
    </row>
    <row r="1197" spans="1:5" x14ac:dyDescent="0.25">
      <c r="A1197" s="94">
        <v>16.638356164383563</v>
      </c>
      <c r="B1197" s="98" t="s">
        <v>128</v>
      </c>
      <c r="C1197" s="95">
        <v>51820</v>
      </c>
      <c r="D1197" s="96">
        <v>4.5499999999999999E-2</v>
      </c>
      <c r="E1197" s="97" t="s">
        <v>127</v>
      </c>
    </row>
    <row r="1198" spans="1:5" x14ac:dyDescent="0.25">
      <c r="A1198" s="94">
        <v>16.942465753424656</v>
      </c>
      <c r="B1198" s="98" t="s">
        <v>208</v>
      </c>
      <c r="C1198" s="95">
        <v>51931</v>
      </c>
      <c r="D1198" s="96">
        <v>4.1500000000000002E-2</v>
      </c>
      <c r="E1198" s="97" t="s">
        <v>127</v>
      </c>
    </row>
    <row r="1199" spans="1:5" x14ac:dyDescent="0.25">
      <c r="A1199" s="94">
        <v>17.213698630136985</v>
      </c>
      <c r="B1199" s="98" t="s">
        <v>154</v>
      </c>
      <c r="C1199" s="95">
        <v>52030</v>
      </c>
      <c r="D1199" s="96">
        <v>5.0770000000000003E-2</v>
      </c>
      <c r="E1199" s="97" t="s">
        <v>127</v>
      </c>
    </row>
    <row r="1200" spans="1:5" x14ac:dyDescent="0.25">
      <c r="A1200" s="94">
        <v>17.419178082191781</v>
      </c>
      <c r="B1200" s="98" t="s">
        <v>174</v>
      </c>
      <c r="C1200" s="95">
        <v>52105</v>
      </c>
      <c r="D1200" s="96">
        <v>4.24E-2</v>
      </c>
      <c r="E1200" s="97" t="s">
        <v>127</v>
      </c>
    </row>
    <row r="1201" spans="1:5" x14ac:dyDescent="0.25">
      <c r="A1201" s="94">
        <v>17.635616438356163</v>
      </c>
      <c r="B1201" s="98" t="s">
        <v>180</v>
      </c>
      <c r="C1201" s="95">
        <v>52184</v>
      </c>
      <c r="D1201" s="96">
        <v>5.0900000000000001E-2</v>
      </c>
      <c r="E1201" s="97" t="s">
        <v>127</v>
      </c>
    </row>
    <row r="1202" spans="1:5" x14ac:dyDescent="0.25">
      <c r="A1202" s="94">
        <v>18.013698630136986</v>
      </c>
      <c r="B1202" s="98" t="s">
        <v>134</v>
      </c>
      <c r="C1202" s="95">
        <v>52322</v>
      </c>
      <c r="D1202" s="96">
        <v>4.4000000000000004E-2</v>
      </c>
      <c r="E1202" s="97" t="s">
        <v>127</v>
      </c>
    </row>
    <row r="1203" spans="1:5" x14ac:dyDescent="0.25">
      <c r="A1203" s="94">
        <v>18.093150684931508</v>
      </c>
      <c r="B1203" s="98" t="s">
        <v>153</v>
      </c>
      <c r="C1203" s="95">
        <v>52351</v>
      </c>
      <c r="D1203" s="96">
        <v>4.7500000000000001E-2</v>
      </c>
      <c r="E1203" s="97" t="s">
        <v>127</v>
      </c>
    </row>
    <row r="1204" spans="1:5" x14ac:dyDescent="0.25">
      <c r="A1204" s="94">
        <v>18.315068493150687</v>
      </c>
      <c r="B1204" s="98" t="s">
        <v>208</v>
      </c>
      <c r="C1204" s="95">
        <v>52432</v>
      </c>
      <c r="D1204" s="96">
        <v>4.4999999999999998E-2</v>
      </c>
      <c r="E1204" s="97" t="s">
        <v>127</v>
      </c>
    </row>
    <row r="1205" spans="1:5" x14ac:dyDescent="0.25">
      <c r="A1205" s="94">
        <v>18.391780821917809</v>
      </c>
      <c r="B1205" s="98" t="s">
        <v>151</v>
      </c>
      <c r="C1205" s="95">
        <v>52460</v>
      </c>
      <c r="D1205" s="96">
        <v>4.5499999999999999E-2</v>
      </c>
      <c r="E1205" s="97" t="s">
        <v>127</v>
      </c>
    </row>
    <row r="1206" spans="1:5" x14ac:dyDescent="0.25">
      <c r="A1206" s="94">
        <v>18.668493150684931</v>
      </c>
      <c r="B1206" s="98" t="s">
        <v>134</v>
      </c>
      <c r="C1206" s="95">
        <v>52561</v>
      </c>
      <c r="D1206" s="96">
        <v>5.1500000000000004E-2</v>
      </c>
      <c r="E1206" s="97" t="s">
        <v>127</v>
      </c>
    </row>
    <row r="1207" spans="1:5" x14ac:dyDescent="0.25">
      <c r="A1207" s="94">
        <v>18.958904109589042</v>
      </c>
      <c r="B1207" s="98" t="s">
        <v>174</v>
      </c>
      <c r="C1207" s="95">
        <v>52667</v>
      </c>
      <c r="D1207" s="96">
        <v>4.5700000000000005E-2</v>
      </c>
      <c r="E1207" s="97" t="s">
        <v>127</v>
      </c>
    </row>
    <row r="1208" spans="1:5" x14ac:dyDescent="0.25">
      <c r="A1208" s="94">
        <v>18.997260273972604</v>
      </c>
      <c r="B1208" s="98" t="s">
        <v>153</v>
      </c>
      <c r="C1208" s="95">
        <v>52681</v>
      </c>
      <c r="D1208" s="96">
        <v>4.8099999999999997E-2</v>
      </c>
      <c r="E1208" s="97" t="s">
        <v>127</v>
      </c>
    </row>
    <row r="1209" spans="1:5" x14ac:dyDescent="0.25">
      <c r="A1209" s="94">
        <v>19.027397260273972</v>
      </c>
      <c r="B1209" s="98" t="s">
        <v>134</v>
      </c>
      <c r="C1209" s="95">
        <v>52692</v>
      </c>
      <c r="D1209" s="96">
        <v>4.8499999999999995E-2</v>
      </c>
      <c r="E1209" s="97" t="s">
        <v>127</v>
      </c>
    </row>
    <row r="1210" spans="1:5" x14ac:dyDescent="0.25">
      <c r="A1210" s="94">
        <v>19.17808219178082</v>
      </c>
      <c r="B1210" s="98" t="s">
        <v>164</v>
      </c>
      <c r="C1210" s="95">
        <v>52747</v>
      </c>
      <c r="D1210" s="96">
        <v>4.6369999999999995E-2</v>
      </c>
      <c r="E1210" s="97" t="s">
        <v>127</v>
      </c>
    </row>
    <row r="1211" spans="1:5" x14ac:dyDescent="0.25">
      <c r="A1211" s="94">
        <v>19.389041095890413</v>
      </c>
      <c r="B1211" s="98" t="s">
        <v>138</v>
      </c>
      <c r="C1211" s="95">
        <v>52824</v>
      </c>
      <c r="D1211" s="96">
        <v>4.4999999999999998E-2</v>
      </c>
      <c r="E1211" s="97" t="s">
        <v>127</v>
      </c>
    </row>
    <row r="1212" spans="1:5" x14ac:dyDescent="0.25">
      <c r="A1212" s="94">
        <v>19.512328767123286</v>
      </c>
      <c r="B1212" s="98" t="s">
        <v>131</v>
      </c>
      <c r="C1212" s="95">
        <v>52869</v>
      </c>
      <c r="D1212" s="96">
        <v>4.7500000000000001E-2</v>
      </c>
      <c r="E1212" s="97" t="s">
        <v>127</v>
      </c>
    </row>
    <row r="1213" spans="1:5" x14ac:dyDescent="0.25">
      <c r="A1213" s="94">
        <v>19.591780821917808</v>
      </c>
      <c r="B1213" s="98" t="s">
        <v>209</v>
      </c>
      <c r="C1213" s="95">
        <v>52898</v>
      </c>
      <c r="D1213" s="96">
        <v>0.04</v>
      </c>
      <c r="E1213" s="97" t="s">
        <v>127</v>
      </c>
    </row>
    <row r="1214" spans="1:5" x14ac:dyDescent="0.25">
      <c r="A1214" s="94">
        <v>19.657534246575342</v>
      </c>
      <c r="B1214" s="98" t="s">
        <v>174</v>
      </c>
      <c r="C1214" s="95">
        <v>52922</v>
      </c>
      <c r="D1214" s="96">
        <v>4.87E-2</v>
      </c>
      <c r="E1214" s="97" t="s">
        <v>127</v>
      </c>
    </row>
    <row r="1215" spans="1:5" x14ac:dyDescent="0.25">
      <c r="A1215" s="94">
        <v>19.682191780821917</v>
      </c>
      <c r="B1215" s="98" t="s">
        <v>211</v>
      </c>
      <c r="C1215" s="95">
        <v>52931</v>
      </c>
      <c r="D1215" s="96">
        <v>4.8219999999999999E-2</v>
      </c>
      <c r="E1215" s="97" t="s">
        <v>127</v>
      </c>
    </row>
    <row r="1216" spans="1:5" x14ac:dyDescent="0.25">
      <c r="A1216" s="94">
        <v>19.684931506849313</v>
      </c>
      <c r="B1216" s="98" t="s">
        <v>183</v>
      </c>
      <c r="C1216" s="95">
        <v>52932</v>
      </c>
      <c r="D1216" s="96">
        <v>5.0300000000000004E-2</v>
      </c>
      <c r="E1216" s="97" t="s">
        <v>127</v>
      </c>
    </row>
    <row r="1217" spans="1:5" x14ac:dyDescent="0.25">
      <c r="A1217" s="94">
        <v>19.813698630136987</v>
      </c>
      <c r="B1217" s="98" t="s">
        <v>134</v>
      </c>
      <c r="C1217" s="95">
        <v>52979</v>
      </c>
      <c r="D1217" s="96">
        <v>4.7500000000000001E-2</v>
      </c>
      <c r="E1217" s="97" t="s">
        <v>127</v>
      </c>
    </row>
    <row r="1218" spans="1:5" x14ac:dyDescent="0.25">
      <c r="A1218" s="94">
        <v>20.098630136986301</v>
      </c>
      <c r="B1218" s="98" t="s">
        <v>208</v>
      </c>
      <c r="C1218" s="95">
        <v>53083</v>
      </c>
      <c r="D1218" s="96">
        <v>3.6119999999999999E-2</v>
      </c>
      <c r="E1218" s="97" t="s">
        <v>127</v>
      </c>
    </row>
    <row r="1219" spans="1:5" x14ac:dyDescent="0.25">
      <c r="A1219" s="94">
        <v>20.512328767123286</v>
      </c>
      <c r="B1219" s="98" t="s">
        <v>151</v>
      </c>
      <c r="C1219" s="95">
        <v>53234</v>
      </c>
      <c r="D1219" s="96">
        <v>4.5499999999999999E-2</v>
      </c>
      <c r="E1219" s="97" t="s">
        <v>127</v>
      </c>
    </row>
    <row r="1220" spans="1:5" x14ac:dyDescent="0.25">
      <c r="A1220" s="94">
        <v>20.731506849315068</v>
      </c>
      <c r="B1220" s="98" t="s">
        <v>131</v>
      </c>
      <c r="C1220" s="95">
        <v>53314</v>
      </c>
      <c r="D1220" s="96">
        <v>4.3499999999999997E-2</v>
      </c>
      <c r="E1220" s="97" t="s">
        <v>127</v>
      </c>
    </row>
    <row r="1221" spans="1:5" x14ac:dyDescent="0.25">
      <c r="A1221" s="94">
        <v>20.846575342465755</v>
      </c>
      <c r="B1221" s="98" t="s">
        <v>134</v>
      </c>
      <c r="C1221" s="95">
        <v>53356</v>
      </c>
      <c r="D1221" s="96">
        <v>4.4000000000000004E-2</v>
      </c>
      <c r="E1221" s="97" t="s">
        <v>127</v>
      </c>
    </row>
    <row r="1222" spans="1:5" x14ac:dyDescent="0.25">
      <c r="A1222" s="94">
        <v>20.947945205479453</v>
      </c>
      <c r="B1222" s="98" t="s">
        <v>160</v>
      </c>
      <c r="C1222" s="95">
        <v>53393</v>
      </c>
      <c r="D1222" s="96">
        <v>5.2679999999999998E-2</v>
      </c>
      <c r="E1222" s="97" t="s">
        <v>127</v>
      </c>
    </row>
    <row r="1223" spans="1:5" x14ac:dyDescent="0.25">
      <c r="A1223" s="94">
        <v>21.197260273972603</v>
      </c>
      <c r="B1223" s="98" t="s">
        <v>128</v>
      </c>
      <c r="C1223" s="95">
        <v>53484</v>
      </c>
      <c r="D1223" s="96">
        <v>4.3499999999999997E-2</v>
      </c>
      <c r="E1223" s="97" t="s">
        <v>127</v>
      </c>
    </row>
    <row r="1224" spans="1:5" x14ac:dyDescent="0.25">
      <c r="A1224" s="94">
        <v>21.372602739726027</v>
      </c>
      <c r="B1224" s="98" t="s">
        <v>151</v>
      </c>
      <c r="C1224" s="95">
        <v>53548</v>
      </c>
      <c r="D1224" s="96">
        <v>4.1299999999999996E-2</v>
      </c>
      <c r="E1224" s="97" t="s">
        <v>127</v>
      </c>
    </row>
    <row r="1225" spans="1:5" x14ac:dyDescent="0.25">
      <c r="A1225" s="94">
        <v>21.468493150684932</v>
      </c>
      <c r="B1225" s="98" t="s">
        <v>159</v>
      </c>
      <c r="C1225" s="95">
        <v>53583</v>
      </c>
      <c r="D1225" s="96">
        <v>4.3400000000000001E-2</v>
      </c>
      <c r="E1225" s="97" t="s">
        <v>127</v>
      </c>
    </row>
    <row r="1226" spans="1:5" x14ac:dyDescent="0.25">
      <c r="A1226" s="94">
        <v>21.824657534246576</v>
      </c>
      <c r="B1226" s="98" t="s">
        <v>153</v>
      </c>
      <c r="C1226" s="95">
        <v>53713</v>
      </c>
      <c r="D1226" s="96">
        <v>4.7400000000000005E-2</v>
      </c>
      <c r="E1226" s="97" t="s">
        <v>127</v>
      </c>
    </row>
    <row r="1227" spans="1:5" x14ac:dyDescent="0.25">
      <c r="A1227" s="94">
        <v>21.926027397260274</v>
      </c>
      <c r="B1227" s="98" t="s">
        <v>131</v>
      </c>
      <c r="C1227" s="95">
        <v>53750</v>
      </c>
      <c r="D1227" s="96">
        <v>4.4500000000000005E-2</v>
      </c>
      <c r="E1227" s="97" t="s">
        <v>127</v>
      </c>
    </row>
    <row r="1228" spans="1:5" x14ac:dyDescent="0.25">
      <c r="A1228" s="94">
        <v>22.17808219178082</v>
      </c>
      <c r="B1228" s="98" t="s">
        <v>161</v>
      </c>
      <c r="C1228" s="95">
        <v>53842</v>
      </c>
      <c r="D1228" s="96">
        <v>4.8499999999999995E-2</v>
      </c>
      <c r="E1228" s="97" t="s">
        <v>127</v>
      </c>
    </row>
    <row r="1229" spans="1:5" x14ac:dyDescent="0.25">
      <c r="A1229" s="94">
        <v>22.273972602739725</v>
      </c>
      <c r="B1229" s="98" t="s">
        <v>209</v>
      </c>
      <c r="C1229" s="95">
        <v>53877</v>
      </c>
      <c r="D1229" s="96">
        <v>5.9000000000000004E-2</v>
      </c>
      <c r="E1229" s="97" t="s">
        <v>127</v>
      </c>
    </row>
    <row r="1230" spans="1:5" x14ac:dyDescent="0.25">
      <c r="A1230" s="94">
        <v>22.476712328767125</v>
      </c>
      <c r="B1230" s="98" t="s">
        <v>128</v>
      </c>
      <c r="C1230" s="95">
        <v>53951</v>
      </c>
      <c r="D1230" s="96">
        <v>4.3299999999999998E-2</v>
      </c>
      <c r="E1230" s="97" t="s">
        <v>127</v>
      </c>
    </row>
    <row r="1231" spans="1:5" x14ac:dyDescent="0.25">
      <c r="A1231" s="94">
        <v>22.693150684931506</v>
      </c>
      <c r="B1231" s="98" t="s">
        <v>183</v>
      </c>
      <c r="C1231" s="95">
        <v>54030</v>
      </c>
      <c r="D1231" s="96">
        <v>4.2699999999999995E-2</v>
      </c>
      <c r="E1231" s="97" t="s">
        <v>127</v>
      </c>
    </row>
    <row r="1232" spans="1:5" x14ac:dyDescent="0.25">
      <c r="A1232" s="94">
        <v>22.947945205479453</v>
      </c>
      <c r="B1232" s="98" t="s">
        <v>134</v>
      </c>
      <c r="C1232" s="95">
        <v>54123</v>
      </c>
      <c r="D1232" s="96">
        <v>4.7E-2</v>
      </c>
      <c r="E1232" s="97" t="s">
        <v>127</v>
      </c>
    </row>
    <row r="1233" spans="1:5" x14ac:dyDescent="0.25">
      <c r="A1233" s="94">
        <v>23.002739726027396</v>
      </c>
      <c r="B1233" s="98" t="s">
        <v>153</v>
      </c>
      <c r="C1233" s="95">
        <v>54143</v>
      </c>
      <c r="D1233" s="96">
        <v>4.7500000000000001E-2</v>
      </c>
      <c r="E1233" s="97" t="s">
        <v>127</v>
      </c>
    </row>
    <row r="1234" spans="1:5" x14ac:dyDescent="0.25">
      <c r="A1234" s="94">
        <v>23.273972602739725</v>
      </c>
      <c r="B1234" s="98" t="s">
        <v>128</v>
      </c>
      <c r="C1234" s="95">
        <v>54242</v>
      </c>
      <c r="D1234" s="96">
        <v>4.1799999999999997E-2</v>
      </c>
      <c r="E1234" s="97" t="s">
        <v>127</v>
      </c>
    </row>
    <row r="1235" spans="1:5" x14ac:dyDescent="0.25">
      <c r="A1235" s="94">
        <v>23.915068493150685</v>
      </c>
      <c r="B1235" s="98" t="s">
        <v>151</v>
      </c>
      <c r="C1235" s="95">
        <v>54476</v>
      </c>
      <c r="D1235" s="96">
        <v>4.3299999999999998E-2</v>
      </c>
      <c r="E1235" s="97" t="s">
        <v>127</v>
      </c>
    </row>
    <row r="1236" spans="1:5" x14ac:dyDescent="0.25">
      <c r="A1236" s="94">
        <v>24.024657534246575</v>
      </c>
      <c r="B1236" s="98" t="s">
        <v>153</v>
      </c>
      <c r="C1236" s="95">
        <v>54516</v>
      </c>
      <c r="D1236" s="96">
        <v>4.5400000000000003E-2</v>
      </c>
      <c r="E1236" s="97" t="s">
        <v>127</v>
      </c>
    </row>
    <row r="1237" spans="1:5" x14ac:dyDescent="0.25">
      <c r="A1237" s="94">
        <v>24.030136986301368</v>
      </c>
      <c r="B1237" s="98" t="s">
        <v>208</v>
      </c>
      <c r="C1237" s="95">
        <v>54518</v>
      </c>
      <c r="D1237" s="96">
        <v>3.5709999999999999E-2</v>
      </c>
      <c r="E1237" s="97" t="s">
        <v>127</v>
      </c>
    </row>
    <row r="1238" spans="1:5" x14ac:dyDescent="0.25">
      <c r="A1238" s="94">
        <v>24.241095890410961</v>
      </c>
      <c r="B1238" s="98" t="s">
        <v>147</v>
      </c>
      <c r="C1238" s="95">
        <v>54595</v>
      </c>
      <c r="D1238" s="96">
        <v>4.7460000000000002E-2</v>
      </c>
      <c r="E1238" s="97" t="s">
        <v>127</v>
      </c>
    </row>
    <row r="1239" spans="1:5" x14ac:dyDescent="0.25">
      <c r="A1239" s="94">
        <v>24.55890410958904</v>
      </c>
      <c r="B1239" s="98" t="s">
        <v>128</v>
      </c>
      <c r="C1239" s="95">
        <v>54711</v>
      </c>
      <c r="D1239" s="96">
        <v>4.3400000000000001E-2</v>
      </c>
      <c r="E1239" s="97" t="s">
        <v>127</v>
      </c>
    </row>
    <row r="1240" spans="1:5" x14ac:dyDescent="0.25">
      <c r="A1240" s="94">
        <v>24.616438356164384</v>
      </c>
      <c r="B1240" s="98" t="s">
        <v>167</v>
      </c>
      <c r="C1240" s="95">
        <v>54732</v>
      </c>
      <c r="D1240" s="96">
        <v>4.2900000000000001E-2</v>
      </c>
      <c r="E1240" s="97" t="s">
        <v>127</v>
      </c>
    </row>
    <row r="1241" spans="1:5" x14ac:dyDescent="0.25">
      <c r="A1241" s="94">
        <v>24.709589041095889</v>
      </c>
      <c r="B1241" s="98" t="s">
        <v>157</v>
      </c>
      <c r="C1241" s="95">
        <v>54766</v>
      </c>
      <c r="D1241" s="96">
        <v>4.2500000000000003E-2</v>
      </c>
      <c r="E1241" s="97" t="s">
        <v>127</v>
      </c>
    </row>
    <row r="1242" spans="1:5" x14ac:dyDescent="0.25">
      <c r="A1242" s="94">
        <v>24.893150684931506</v>
      </c>
      <c r="B1242" s="98" t="s">
        <v>212</v>
      </c>
      <c r="C1242" s="95">
        <v>54833</v>
      </c>
      <c r="D1242" s="96">
        <v>3.3149999999999999E-2</v>
      </c>
      <c r="E1242" s="97" t="s">
        <v>127</v>
      </c>
    </row>
    <row r="1243" spans="1:5" x14ac:dyDescent="0.25">
      <c r="A1243" s="94">
        <v>24.898630136986302</v>
      </c>
      <c r="B1243" s="98" t="s">
        <v>134</v>
      </c>
      <c r="C1243" s="95">
        <v>54835</v>
      </c>
      <c r="D1243" s="96">
        <v>3.95E-2</v>
      </c>
      <c r="E1243" s="97" t="s">
        <v>127</v>
      </c>
    </row>
    <row r="1244" spans="1:5" x14ac:dyDescent="0.25">
      <c r="A1244" s="94">
        <v>24.931506849315067</v>
      </c>
      <c r="B1244" s="98" t="s">
        <v>183</v>
      </c>
      <c r="C1244" s="95">
        <v>54847</v>
      </c>
      <c r="D1244" s="96">
        <v>3.4130000000000001E-2</v>
      </c>
      <c r="E1244" s="97" t="s">
        <v>127</v>
      </c>
    </row>
    <row r="1245" spans="1:5" x14ac:dyDescent="0.25">
      <c r="A1245" s="94">
        <v>24.942465753424656</v>
      </c>
      <c r="B1245" s="98" t="s">
        <v>160</v>
      </c>
      <c r="C1245" s="95">
        <v>54851</v>
      </c>
      <c r="D1245" s="96">
        <v>3.8269999999999998E-2</v>
      </c>
      <c r="E1245" s="97" t="s">
        <v>127</v>
      </c>
    </row>
    <row r="1246" spans="1:5" x14ac:dyDescent="0.25">
      <c r="A1246" s="94">
        <v>24.956164383561642</v>
      </c>
      <c r="B1246" s="98" t="s">
        <v>185</v>
      </c>
      <c r="C1246" s="95">
        <v>54856</v>
      </c>
      <c r="D1246" s="96">
        <v>3.0499999999999999E-2</v>
      </c>
      <c r="E1246" s="97" t="s">
        <v>127</v>
      </c>
    </row>
    <row r="1247" spans="1:5" x14ac:dyDescent="0.25">
      <c r="A1247" s="94">
        <v>25.084931506849315</v>
      </c>
      <c r="B1247" s="98" t="s">
        <v>208</v>
      </c>
      <c r="C1247" s="95">
        <v>54903</v>
      </c>
      <c r="D1247" s="96">
        <v>3.3070000000000002E-2</v>
      </c>
      <c r="E1247" s="97" t="s">
        <v>127</v>
      </c>
    </row>
    <row r="1248" spans="1:5" x14ac:dyDescent="0.25">
      <c r="A1248" s="94">
        <v>25.175342465753424</v>
      </c>
      <c r="B1248" s="98" t="s">
        <v>153</v>
      </c>
      <c r="C1248" s="95">
        <v>54936</v>
      </c>
      <c r="D1248" s="96">
        <v>4.6699999999999998E-2</v>
      </c>
      <c r="E1248" s="97" t="s">
        <v>127</v>
      </c>
    </row>
    <row r="1249" spans="1:5" x14ac:dyDescent="0.25">
      <c r="A1249" s="94">
        <v>25.386301369863013</v>
      </c>
      <c r="B1249" s="98" t="s">
        <v>167</v>
      </c>
      <c r="C1249" s="95">
        <v>55013</v>
      </c>
      <c r="D1249" s="96">
        <v>3.3300000000000003E-2</v>
      </c>
      <c r="E1249" s="97" t="s">
        <v>127</v>
      </c>
    </row>
    <row r="1250" spans="1:5" x14ac:dyDescent="0.25">
      <c r="A1250" s="94">
        <v>25.517808219178082</v>
      </c>
      <c r="B1250" s="98" t="s">
        <v>131</v>
      </c>
      <c r="C1250" s="95">
        <v>55061</v>
      </c>
      <c r="D1250" s="96">
        <v>3.5000000000000003E-2</v>
      </c>
      <c r="E1250" s="97" t="s">
        <v>127</v>
      </c>
    </row>
    <row r="1251" spans="1:5" x14ac:dyDescent="0.25">
      <c r="A1251" s="94">
        <v>25.668493150684931</v>
      </c>
      <c r="B1251" s="98" t="s">
        <v>209</v>
      </c>
      <c r="C1251" s="95">
        <v>55116</v>
      </c>
      <c r="D1251" s="96">
        <v>0.05</v>
      </c>
      <c r="E1251" s="97" t="s">
        <v>127</v>
      </c>
    </row>
    <row r="1252" spans="1:5" x14ac:dyDescent="0.25">
      <c r="A1252" s="94">
        <v>25.942465753424656</v>
      </c>
      <c r="B1252" s="98" t="s">
        <v>159</v>
      </c>
      <c r="C1252" s="95">
        <v>55216</v>
      </c>
      <c r="D1252" s="96">
        <v>3.95E-2</v>
      </c>
      <c r="E1252" s="97" t="s">
        <v>127</v>
      </c>
    </row>
    <row r="1253" spans="1:5" x14ac:dyDescent="0.25">
      <c r="A1253" s="94">
        <v>25.978082191780821</v>
      </c>
      <c r="B1253" s="98" t="s">
        <v>131</v>
      </c>
      <c r="C1253" s="95">
        <v>55229</v>
      </c>
      <c r="D1253" s="96">
        <v>4.0500000000000001E-2</v>
      </c>
      <c r="E1253" s="97" t="s">
        <v>127</v>
      </c>
    </row>
    <row r="1254" spans="1:5" x14ac:dyDescent="0.25">
      <c r="A1254" s="94">
        <v>26.030136986301368</v>
      </c>
      <c r="B1254" s="98" t="s">
        <v>134</v>
      </c>
      <c r="C1254" s="95">
        <v>55248</v>
      </c>
      <c r="D1254" s="96">
        <v>4.0999999999999995E-2</v>
      </c>
      <c r="E1254" s="97" t="s">
        <v>127</v>
      </c>
    </row>
    <row r="1255" spans="1:5" x14ac:dyDescent="0.25">
      <c r="A1255" s="94">
        <v>26.13150684931507</v>
      </c>
      <c r="B1255" s="98" t="s">
        <v>151</v>
      </c>
      <c r="C1255" s="95">
        <v>55285</v>
      </c>
      <c r="D1255" s="96">
        <v>4.2000000000000003E-2</v>
      </c>
      <c r="E1255" s="97" t="s">
        <v>127</v>
      </c>
    </row>
    <row r="1256" spans="1:5" x14ac:dyDescent="0.25">
      <c r="A1256" s="94">
        <v>26.265753424657536</v>
      </c>
      <c r="B1256" s="98" t="s">
        <v>213</v>
      </c>
      <c r="C1256" s="95">
        <v>55334</v>
      </c>
      <c r="D1256" s="96">
        <v>4.555E-2</v>
      </c>
      <c r="E1256" s="97" t="s">
        <v>127</v>
      </c>
    </row>
    <row r="1257" spans="1:5" x14ac:dyDescent="0.25">
      <c r="A1257" s="94">
        <v>26.493150684931507</v>
      </c>
      <c r="B1257" s="98" t="s">
        <v>174</v>
      </c>
      <c r="C1257" s="95">
        <v>55417</v>
      </c>
      <c r="D1257" s="96">
        <v>4.0999999999999995E-2</v>
      </c>
      <c r="E1257" s="97" t="s">
        <v>127</v>
      </c>
    </row>
    <row r="1258" spans="1:5" x14ac:dyDescent="0.25">
      <c r="A1258" s="94">
        <v>26.676712328767124</v>
      </c>
      <c r="B1258" s="98" t="s">
        <v>164</v>
      </c>
      <c r="C1258" s="95">
        <v>55484</v>
      </c>
      <c r="D1258" s="96">
        <v>5.0910000000000004E-2</v>
      </c>
      <c r="E1258" s="97" t="s">
        <v>127</v>
      </c>
    </row>
    <row r="1259" spans="1:5" x14ac:dyDescent="0.25">
      <c r="A1259" s="94">
        <v>26.712328767123289</v>
      </c>
      <c r="B1259" s="98" t="s">
        <v>153</v>
      </c>
      <c r="C1259" s="95">
        <v>55497</v>
      </c>
      <c r="D1259" s="96">
        <v>4.4900000000000002E-2</v>
      </c>
      <c r="E1259" s="97" t="s">
        <v>127</v>
      </c>
    </row>
    <row r="1260" spans="1:5" x14ac:dyDescent="0.25">
      <c r="A1260" s="94">
        <v>27.06027397260274</v>
      </c>
      <c r="B1260" s="98" t="s">
        <v>157</v>
      </c>
      <c r="C1260" s="95">
        <v>55624</v>
      </c>
      <c r="D1260" s="96">
        <v>5.2499999999999998E-2</v>
      </c>
      <c r="E1260" s="97" t="s">
        <v>127</v>
      </c>
    </row>
    <row r="1261" spans="1:5" x14ac:dyDescent="0.25">
      <c r="A1261" s="94">
        <v>27.087671232876712</v>
      </c>
      <c r="B1261" s="98" t="s">
        <v>181</v>
      </c>
      <c r="C1261" s="95">
        <v>55634</v>
      </c>
      <c r="D1261" s="96">
        <v>5.7889999999999997E-2</v>
      </c>
      <c r="E1261" s="97" t="s">
        <v>127</v>
      </c>
    </row>
    <row r="1262" spans="1:5" x14ac:dyDescent="0.25">
      <c r="A1262" s="94">
        <v>27.134246575342466</v>
      </c>
      <c r="B1262" s="98" t="s">
        <v>128</v>
      </c>
      <c r="C1262" s="95">
        <v>55651</v>
      </c>
      <c r="D1262" s="96">
        <v>5.9200000000000003E-2</v>
      </c>
      <c r="E1262" s="97" t="s">
        <v>127</v>
      </c>
    </row>
    <row r="1263" spans="1:5" x14ac:dyDescent="0.25">
      <c r="A1263" s="94">
        <v>27.394520547945206</v>
      </c>
      <c r="B1263" s="98" t="s">
        <v>137</v>
      </c>
      <c r="C1263" s="95">
        <v>55746</v>
      </c>
      <c r="D1263" s="96">
        <v>5.28E-2</v>
      </c>
      <c r="E1263" s="97" t="s">
        <v>127</v>
      </c>
    </row>
    <row r="1264" spans="1:5" x14ac:dyDescent="0.25">
      <c r="A1264" s="94">
        <v>27.473972602739725</v>
      </c>
      <c r="B1264" s="98" t="s">
        <v>184</v>
      </c>
      <c r="C1264" s="95">
        <v>55775</v>
      </c>
      <c r="D1264" s="96">
        <v>5.3360000000000005E-2</v>
      </c>
      <c r="E1264" s="97" t="s">
        <v>127</v>
      </c>
    </row>
    <row r="1265" spans="1:5" x14ac:dyDescent="0.25">
      <c r="A1265" s="94">
        <v>27.473972602739725</v>
      </c>
      <c r="B1265" s="98" t="s">
        <v>134</v>
      </c>
      <c r="C1265" s="95">
        <v>55775</v>
      </c>
      <c r="D1265" s="96">
        <v>5.6500000000000002E-2</v>
      </c>
      <c r="E1265" s="97" t="s">
        <v>127</v>
      </c>
    </row>
    <row r="1266" spans="1:5" x14ac:dyDescent="0.25">
      <c r="A1266" s="94">
        <v>27.63013698630137</v>
      </c>
      <c r="B1266" s="98" t="s">
        <v>174</v>
      </c>
      <c r="C1266" s="95">
        <v>55832</v>
      </c>
      <c r="D1266" s="96">
        <v>6.5099999999999991E-2</v>
      </c>
      <c r="E1266" s="97" t="s">
        <v>127</v>
      </c>
    </row>
    <row r="1267" spans="1:5" x14ac:dyDescent="0.25">
      <c r="A1267" s="94">
        <v>27.882191780821916</v>
      </c>
      <c r="B1267" s="98" t="s">
        <v>131</v>
      </c>
      <c r="C1267" s="95">
        <v>55924</v>
      </c>
      <c r="D1267" s="96">
        <v>5.1500000000000004E-2</v>
      </c>
      <c r="E1267" s="97" t="s">
        <v>127</v>
      </c>
    </row>
    <row r="1268" spans="1:5" x14ac:dyDescent="0.25">
      <c r="A1268" s="94">
        <v>28</v>
      </c>
      <c r="B1268" s="98" t="s">
        <v>208</v>
      </c>
      <c r="C1268" s="95">
        <v>55967</v>
      </c>
      <c r="D1268" s="96">
        <v>5.3550000000000007E-2</v>
      </c>
      <c r="E1268" s="97" t="s">
        <v>127</v>
      </c>
    </row>
    <row r="1269" spans="1:5" x14ac:dyDescent="0.25">
      <c r="A1269" s="94">
        <v>28.172602739726027</v>
      </c>
      <c r="B1269" s="98" t="s">
        <v>174</v>
      </c>
      <c r="C1269" s="95">
        <v>56030</v>
      </c>
      <c r="D1269" s="96">
        <v>5.7599999999999998E-2</v>
      </c>
      <c r="E1269" s="97" t="s">
        <v>127</v>
      </c>
    </row>
    <row r="1270" spans="1:5" x14ac:dyDescent="0.25">
      <c r="A1270" s="94">
        <v>28.301369863013697</v>
      </c>
      <c r="B1270" s="98" t="s">
        <v>175</v>
      </c>
      <c r="C1270" s="95">
        <v>56077</v>
      </c>
      <c r="D1270" s="96">
        <v>6.2E-2</v>
      </c>
      <c r="E1270" s="97" t="s">
        <v>127</v>
      </c>
    </row>
    <row r="1271" spans="1:5" x14ac:dyDescent="0.25">
      <c r="A1271" s="94">
        <v>28.342465753424658</v>
      </c>
      <c r="B1271" s="98" t="s">
        <v>181</v>
      </c>
      <c r="C1271" s="95">
        <v>56092</v>
      </c>
      <c r="D1271" s="96">
        <v>5.9500000000000004E-2</v>
      </c>
      <c r="E1271" s="97" t="s">
        <v>127</v>
      </c>
    </row>
    <row r="1272" spans="1:5" x14ac:dyDescent="0.25">
      <c r="A1272" s="94">
        <v>28.383561643835616</v>
      </c>
      <c r="B1272" s="98" t="s">
        <v>131</v>
      </c>
      <c r="C1272" s="95">
        <v>56107</v>
      </c>
      <c r="D1272" s="96">
        <v>5.5999999999999994E-2</v>
      </c>
      <c r="E1272" s="97" t="s">
        <v>127</v>
      </c>
    </row>
    <row r="1273" spans="1:5" x14ac:dyDescent="0.25">
      <c r="A1273" s="94">
        <v>28.4</v>
      </c>
      <c r="B1273" s="98" t="s">
        <v>151</v>
      </c>
      <c r="C1273" s="95">
        <v>56113</v>
      </c>
      <c r="D1273" s="96">
        <v>5.8200000000000002E-2</v>
      </c>
      <c r="E1273" s="97" t="s">
        <v>127</v>
      </c>
    </row>
    <row r="1274" spans="1:5" x14ac:dyDescent="0.25">
      <c r="A1274" s="94">
        <v>28.460273972602739</v>
      </c>
      <c r="B1274" s="98" t="s">
        <v>134</v>
      </c>
      <c r="C1274" s="95">
        <v>56135</v>
      </c>
      <c r="D1274" s="96">
        <v>5.9500000000000004E-2</v>
      </c>
      <c r="E1274" s="97" t="s">
        <v>127</v>
      </c>
    </row>
    <row r="1275" spans="1:5" x14ac:dyDescent="0.25">
      <c r="A1275" s="94">
        <v>28.783561643835615</v>
      </c>
      <c r="B1275" s="98" t="s">
        <v>193</v>
      </c>
      <c r="C1275" s="95">
        <v>56253</v>
      </c>
      <c r="D1275" s="96">
        <v>5.663E-2</v>
      </c>
      <c r="E1275" s="97" t="s">
        <v>127</v>
      </c>
    </row>
    <row r="1276" spans="1:5" x14ac:dyDescent="0.25">
      <c r="A1276" s="94">
        <v>28.8</v>
      </c>
      <c r="B1276" s="98" t="s">
        <v>167</v>
      </c>
      <c r="C1276" s="95">
        <v>56259</v>
      </c>
      <c r="D1276" s="96">
        <v>5.3179999999999998E-2</v>
      </c>
      <c r="E1276" s="97" t="s">
        <v>127</v>
      </c>
    </row>
    <row r="1277" spans="1:5" x14ac:dyDescent="0.25">
      <c r="A1277" s="94">
        <v>28.805479452054794</v>
      </c>
      <c r="B1277" s="98" t="s">
        <v>153</v>
      </c>
      <c r="C1277" s="95">
        <v>56261</v>
      </c>
      <c r="D1277" s="96">
        <v>5.67E-2</v>
      </c>
      <c r="E1277" s="97" t="s">
        <v>127</v>
      </c>
    </row>
    <row r="1278" spans="1:5" x14ac:dyDescent="0.25">
      <c r="A1278" s="94">
        <v>28.945205479452056</v>
      </c>
      <c r="B1278" s="98" t="s">
        <v>184</v>
      </c>
      <c r="C1278" s="95">
        <v>56312</v>
      </c>
      <c r="D1278" s="96">
        <v>5.1150000000000001E-2</v>
      </c>
      <c r="E1278" s="97" t="s">
        <v>127</v>
      </c>
    </row>
    <row r="1279" spans="1:5" x14ac:dyDescent="0.25">
      <c r="A1279" s="94">
        <v>28.972602739726028</v>
      </c>
      <c r="B1279" s="98" t="s">
        <v>138</v>
      </c>
      <c r="C1279" s="95">
        <v>56322</v>
      </c>
      <c r="D1279" s="96">
        <v>5.5970000000000006E-2</v>
      </c>
      <c r="E1279" s="97" t="s">
        <v>127</v>
      </c>
    </row>
    <row r="1280" spans="1:5" x14ac:dyDescent="0.25">
      <c r="A1280" s="94">
        <v>29.413698630136988</v>
      </c>
      <c r="B1280" s="98" t="s">
        <v>174</v>
      </c>
      <c r="C1280" s="95">
        <v>56483</v>
      </c>
      <c r="D1280" s="96">
        <v>5.3200000000000004E-2</v>
      </c>
      <c r="E1280" s="97" t="s">
        <v>127</v>
      </c>
    </row>
    <row r="1281" spans="1:5" x14ac:dyDescent="0.25">
      <c r="A1281" s="94">
        <v>29.668493150684931</v>
      </c>
      <c r="B1281" s="98" t="s">
        <v>163</v>
      </c>
      <c r="C1281" s="95">
        <v>56576</v>
      </c>
      <c r="D1281" s="96">
        <v>5.2300000000000006E-2</v>
      </c>
      <c r="E1281" s="97" t="s">
        <v>127</v>
      </c>
    </row>
    <row r="1282" spans="1:5" x14ac:dyDescent="0.25">
      <c r="A1282" s="94">
        <v>29.873972602739727</v>
      </c>
      <c r="B1282" s="98" t="s">
        <v>225</v>
      </c>
      <c r="C1282" s="95">
        <v>56651</v>
      </c>
      <c r="D1282" s="96">
        <v>5.2309999999999995E-2</v>
      </c>
      <c r="E1282" s="97" t="s">
        <v>127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Introduction</vt:lpstr>
      <vt:lpstr>Liquid_Reference_Curve</vt:lpstr>
      <vt:lpstr>Illiquid_Reference_Curve</vt:lpstr>
      <vt:lpstr>Market_Curves</vt:lpstr>
      <vt:lpstr>Liquid_Ref_Curve_Construction</vt:lpstr>
      <vt:lpstr>Illiquid_Ref_Curve_Construction</vt:lpstr>
      <vt:lpstr>Securities_List_for_Review</vt:lpstr>
      <vt:lpstr>illiquid_ref_curve</vt:lpstr>
      <vt:lpstr>liquid_ref_curve</vt:lpstr>
      <vt:lpstr>market_curves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Vu Nguyen</dc:creator>
  <cp:lastModifiedBy>Guillaume Bellavance</cp:lastModifiedBy>
  <dcterms:created xsi:type="dcterms:W3CDTF">2021-05-07T14:52:16Z</dcterms:created>
  <dcterms:modified xsi:type="dcterms:W3CDTF">2025-04-01T14:14:18Z</dcterms:modified>
</cp:coreProperties>
</file>